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mmunications\Web\Fee Schedules\New Fee Schedules Received from Jurisdictions\2019\"/>
    </mc:Choice>
  </mc:AlternateContent>
  <xr:revisionPtr revIDLastSave="0" documentId="8_{EACA7ABB-22B5-4201-8426-A9E0E875E9B9}" xr6:coauthVersionLast="43" xr6:coauthVersionMax="43" xr10:uidLastSave="{00000000-0000-0000-0000-000000000000}"/>
  <bookViews>
    <workbookView xWindow="-98" yWindow="-98" windowWidth="24196" windowHeight="13096" xr2:uid="{00000000-000D-0000-FFFF-FFFF00000000}"/>
  </bookViews>
  <sheets>
    <sheet name="Fee Chart" sheetId="1" r:id="rId1"/>
    <sheet name="Truck-Tractor Calculation Model" sheetId="3" r:id="rId2"/>
    <sheet name="Truck-Bus-Road Tractor Model" sheetId="4" r:id="rId3"/>
  </sheets>
  <definedNames>
    <definedName name="_xlnm.Print_Area" localSheetId="0">'Fee Chart'!$A$1:$M$47</definedName>
    <definedName name="_xlnm.Print_Area" localSheetId="2">'Truck-Bus-Road Tractor Model'!$A$1:$N$47</definedName>
    <definedName name="_xlnm.Print_Area" localSheetId="1">'Truck-Tractor Calculation Model'!$A$1:$N$47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4" l="1"/>
  <c r="A4" i="4"/>
  <c r="A26" i="3"/>
  <c r="A4" i="3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6" i="4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6" i="3"/>
  <c r="B51" i="4" l="1"/>
  <c r="C46" i="4"/>
  <c r="K46" i="4" s="1"/>
  <c r="C45" i="4"/>
  <c r="K45" i="4" s="1"/>
  <c r="C44" i="4"/>
  <c r="K44" i="4" s="1"/>
  <c r="C43" i="4"/>
  <c r="K43" i="4" s="1"/>
  <c r="C42" i="4"/>
  <c r="K42" i="4" s="1"/>
  <c r="C41" i="4"/>
  <c r="K41" i="4" s="1"/>
  <c r="C40" i="4"/>
  <c r="K40" i="4" s="1"/>
  <c r="C39" i="4"/>
  <c r="K39" i="4" s="1"/>
  <c r="C38" i="4"/>
  <c r="K38" i="4" s="1"/>
  <c r="C37" i="4"/>
  <c r="K37" i="4" s="1"/>
  <c r="C36" i="4"/>
  <c r="K36" i="4" s="1"/>
  <c r="C35" i="4"/>
  <c r="K35" i="4" s="1"/>
  <c r="C34" i="4"/>
  <c r="K34" i="4" s="1"/>
  <c r="C33" i="4"/>
  <c r="K33" i="4" s="1"/>
  <c r="C32" i="4"/>
  <c r="K32" i="4" s="1"/>
  <c r="C31" i="4"/>
  <c r="K31" i="4" s="1"/>
  <c r="C30" i="4"/>
  <c r="K30" i="4" s="1"/>
  <c r="C29" i="4"/>
  <c r="K29" i="4" s="1"/>
  <c r="C28" i="4"/>
  <c r="K28" i="4" s="1"/>
  <c r="N24" i="4"/>
  <c r="M24" i="4"/>
  <c r="L24" i="4"/>
  <c r="K24" i="4"/>
  <c r="J24" i="4"/>
  <c r="I24" i="4"/>
  <c r="H24" i="4"/>
  <c r="G24" i="4"/>
  <c r="F24" i="4"/>
  <c r="E24" i="4"/>
  <c r="D24" i="4"/>
  <c r="N23" i="4"/>
  <c r="M23" i="4"/>
  <c r="L23" i="4"/>
  <c r="K23" i="4"/>
  <c r="J23" i="4"/>
  <c r="I23" i="4"/>
  <c r="H23" i="4"/>
  <c r="G23" i="4"/>
  <c r="F23" i="4"/>
  <c r="E23" i="4"/>
  <c r="D23" i="4"/>
  <c r="N22" i="4"/>
  <c r="M22" i="4"/>
  <c r="L22" i="4"/>
  <c r="K22" i="4"/>
  <c r="J22" i="4"/>
  <c r="I22" i="4"/>
  <c r="H22" i="4"/>
  <c r="G22" i="4"/>
  <c r="F22" i="4"/>
  <c r="E22" i="4"/>
  <c r="D22" i="4"/>
  <c r="N21" i="4"/>
  <c r="M21" i="4"/>
  <c r="L21" i="4"/>
  <c r="K21" i="4"/>
  <c r="J21" i="4"/>
  <c r="I21" i="4"/>
  <c r="H21" i="4"/>
  <c r="G21" i="4"/>
  <c r="F21" i="4"/>
  <c r="E21" i="4"/>
  <c r="D21" i="4"/>
  <c r="N20" i="4"/>
  <c r="M20" i="4"/>
  <c r="L20" i="4"/>
  <c r="K20" i="4"/>
  <c r="J20" i="4"/>
  <c r="I20" i="4"/>
  <c r="H20" i="4"/>
  <c r="G20" i="4"/>
  <c r="F20" i="4"/>
  <c r="E20" i="4"/>
  <c r="D20" i="4"/>
  <c r="N19" i="4"/>
  <c r="M19" i="4"/>
  <c r="L19" i="4"/>
  <c r="K19" i="4"/>
  <c r="J19" i="4"/>
  <c r="I19" i="4"/>
  <c r="H19" i="4"/>
  <c r="G19" i="4"/>
  <c r="F19" i="4"/>
  <c r="E19" i="4"/>
  <c r="D19" i="4"/>
  <c r="N18" i="4"/>
  <c r="M18" i="4"/>
  <c r="L18" i="4"/>
  <c r="K18" i="4"/>
  <c r="J18" i="4"/>
  <c r="I18" i="4"/>
  <c r="H18" i="4"/>
  <c r="G18" i="4"/>
  <c r="F18" i="4"/>
  <c r="E18" i="4"/>
  <c r="D18" i="4"/>
  <c r="N17" i="4"/>
  <c r="M17" i="4"/>
  <c r="L17" i="4"/>
  <c r="K17" i="4"/>
  <c r="J17" i="4"/>
  <c r="I17" i="4"/>
  <c r="H17" i="4"/>
  <c r="G17" i="4"/>
  <c r="F17" i="4"/>
  <c r="E17" i="4"/>
  <c r="D17" i="4"/>
  <c r="N16" i="4"/>
  <c r="M16" i="4"/>
  <c r="L16" i="4"/>
  <c r="K16" i="4"/>
  <c r="J16" i="4"/>
  <c r="I16" i="4"/>
  <c r="H16" i="4"/>
  <c r="G16" i="4"/>
  <c r="F16" i="4"/>
  <c r="E16" i="4"/>
  <c r="D16" i="4"/>
  <c r="N15" i="4"/>
  <c r="M15" i="4"/>
  <c r="L15" i="4"/>
  <c r="K15" i="4"/>
  <c r="J15" i="4"/>
  <c r="I15" i="4"/>
  <c r="H15" i="4"/>
  <c r="G15" i="4"/>
  <c r="F15" i="4"/>
  <c r="E15" i="4"/>
  <c r="D15" i="4"/>
  <c r="N14" i="4"/>
  <c r="M14" i="4"/>
  <c r="L14" i="4"/>
  <c r="K14" i="4"/>
  <c r="J14" i="4"/>
  <c r="I14" i="4"/>
  <c r="H14" i="4"/>
  <c r="G14" i="4"/>
  <c r="F14" i="4"/>
  <c r="E14" i="4"/>
  <c r="D14" i="4"/>
  <c r="N13" i="4"/>
  <c r="M13" i="4"/>
  <c r="L13" i="4"/>
  <c r="K13" i="4"/>
  <c r="J13" i="4"/>
  <c r="I13" i="4"/>
  <c r="H13" i="4"/>
  <c r="G13" i="4"/>
  <c r="F13" i="4"/>
  <c r="E13" i="4"/>
  <c r="D13" i="4"/>
  <c r="N12" i="4"/>
  <c r="M12" i="4"/>
  <c r="L12" i="4"/>
  <c r="K12" i="4"/>
  <c r="J12" i="4"/>
  <c r="I12" i="4"/>
  <c r="H12" i="4"/>
  <c r="G12" i="4"/>
  <c r="F12" i="4"/>
  <c r="E12" i="4"/>
  <c r="D12" i="4"/>
  <c r="N11" i="4"/>
  <c r="M11" i="4"/>
  <c r="L11" i="4"/>
  <c r="K11" i="4"/>
  <c r="J11" i="4"/>
  <c r="I11" i="4"/>
  <c r="H11" i="4"/>
  <c r="G11" i="4"/>
  <c r="F11" i="4"/>
  <c r="E11" i="4"/>
  <c r="D11" i="4"/>
  <c r="N10" i="4"/>
  <c r="M10" i="4"/>
  <c r="L10" i="4"/>
  <c r="K10" i="4"/>
  <c r="J10" i="4"/>
  <c r="I10" i="4"/>
  <c r="H10" i="4"/>
  <c r="G10" i="4"/>
  <c r="F10" i="4"/>
  <c r="E10" i="4"/>
  <c r="D10" i="4"/>
  <c r="N9" i="4"/>
  <c r="M9" i="4"/>
  <c r="L9" i="4"/>
  <c r="K9" i="4"/>
  <c r="J9" i="4"/>
  <c r="I9" i="4"/>
  <c r="H9" i="4"/>
  <c r="G9" i="4"/>
  <c r="F9" i="4"/>
  <c r="E9" i="4"/>
  <c r="D9" i="4"/>
  <c r="N8" i="4"/>
  <c r="M8" i="4"/>
  <c r="L8" i="4"/>
  <c r="K8" i="4"/>
  <c r="J8" i="4"/>
  <c r="I8" i="4"/>
  <c r="H8" i="4"/>
  <c r="G8" i="4"/>
  <c r="F8" i="4"/>
  <c r="E8" i="4"/>
  <c r="D8" i="4"/>
  <c r="N7" i="4"/>
  <c r="M7" i="4"/>
  <c r="L7" i="4"/>
  <c r="K7" i="4"/>
  <c r="J7" i="4"/>
  <c r="I7" i="4"/>
  <c r="H7" i="4"/>
  <c r="G7" i="4"/>
  <c r="F7" i="4"/>
  <c r="E7" i="4"/>
  <c r="D7" i="4"/>
  <c r="N6" i="4"/>
  <c r="M6" i="4"/>
  <c r="L6" i="4"/>
  <c r="K6" i="4"/>
  <c r="J6" i="4"/>
  <c r="I6" i="4"/>
  <c r="H6" i="4"/>
  <c r="G6" i="4"/>
  <c r="F6" i="4"/>
  <c r="E6" i="4"/>
  <c r="D6" i="4"/>
  <c r="B51" i="3"/>
  <c r="C46" i="3"/>
  <c r="M46" i="3" s="1"/>
  <c r="C45" i="3"/>
  <c r="M45" i="3" s="1"/>
  <c r="C44" i="3"/>
  <c r="M44" i="3" s="1"/>
  <c r="C43" i="3"/>
  <c r="M43" i="3" s="1"/>
  <c r="C42" i="3"/>
  <c r="M42" i="3" s="1"/>
  <c r="C41" i="3"/>
  <c r="M41" i="3" s="1"/>
  <c r="C40" i="3"/>
  <c r="M40" i="3" s="1"/>
  <c r="C39" i="3"/>
  <c r="M39" i="3" s="1"/>
  <c r="C38" i="3"/>
  <c r="M38" i="3" s="1"/>
  <c r="C37" i="3"/>
  <c r="M37" i="3" s="1"/>
  <c r="C36" i="3"/>
  <c r="M36" i="3" s="1"/>
  <c r="C35" i="3"/>
  <c r="M35" i="3" s="1"/>
  <c r="C34" i="3"/>
  <c r="M34" i="3" s="1"/>
  <c r="C33" i="3"/>
  <c r="M33" i="3" s="1"/>
  <c r="C32" i="3"/>
  <c r="M32" i="3" s="1"/>
  <c r="C31" i="3"/>
  <c r="M31" i="3" s="1"/>
  <c r="C30" i="3"/>
  <c r="M30" i="3" s="1"/>
  <c r="C29" i="3"/>
  <c r="M29" i="3" s="1"/>
  <c r="C28" i="3"/>
  <c r="M28" i="3" s="1"/>
  <c r="N24" i="3"/>
  <c r="M24" i="3"/>
  <c r="L24" i="3"/>
  <c r="K24" i="3"/>
  <c r="J24" i="3"/>
  <c r="I24" i="3"/>
  <c r="H24" i="3"/>
  <c r="G24" i="3"/>
  <c r="F24" i="3"/>
  <c r="E24" i="3"/>
  <c r="D24" i="3"/>
  <c r="N23" i="3"/>
  <c r="M23" i="3"/>
  <c r="L23" i="3"/>
  <c r="K23" i="3"/>
  <c r="J23" i="3"/>
  <c r="I23" i="3"/>
  <c r="H23" i="3"/>
  <c r="G23" i="3"/>
  <c r="F23" i="3"/>
  <c r="E23" i="3"/>
  <c r="D23" i="3"/>
  <c r="N22" i="3"/>
  <c r="M22" i="3"/>
  <c r="L22" i="3"/>
  <c r="K22" i="3"/>
  <c r="J22" i="3"/>
  <c r="I22" i="3"/>
  <c r="H22" i="3"/>
  <c r="G22" i="3"/>
  <c r="F22" i="3"/>
  <c r="E22" i="3"/>
  <c r="D22" i="3"/>
  <c r="N21" i="3"/>
  <c r="M21" i="3"/>
  <c r="L21" i="3"/>
  <c r="K21" i="3"/>
  <c r="J21" i="3"/>
  <c r="I21" i="3"/>
  <c r="H21" i="3"/>
  <c r="G21" i="3"/>
  <c r="F21" i="3"/>
  <c r="E21" i="3"/>
  <c r="D21" i="3"/>
  <c r="N20" i="3"/>
  <c r="M20" i="3"/>
  <c r="L20" i="3"/>
  <c r="K20" i="3"/>
  <c r="J20" i="3"/>
  <c r="I20" i="3"/>
  <c r="H20" i="3"/>
  <c r="G20" i="3"/>
  <c r="F20" i="3"/>
  <c r="E20" i="3"/>
  <c r="D20" i="3"/>
  <c r="N19" i="3"/>
  <c r="M19" i="3"/>
  <c r="L19" i="3"/>
  <c r="K19" i="3"/>
  <c r="J19" i="3"/>
  <c r="I19" i="3"/>
  <c r="H19" i="3"/>
  <c r="G19" i="3"/>
  <c r="F19" i="3"/>
  <c r="E19" i="3"/>
  <c r="D19" i="3"/>
  <c r="N18" i="3"/>
  <c r="M18" i="3"/>
  <c r="L18" i="3"/>
  <c r="K18" i="3"/>
  <c r="J18" i="3"/>
  <c r="I18" i="3"/>
  <c r="H18" i="3"/>
  <c r="G18" i="3"/>
  <c r="F18" i="3"/>
  <c r="E18" i="3"/>
  <c r="D18" i="3"/>
  <c r="N17" i="3"/>
  <c r="M17" i="3"/>
  <c r="L17" i="3"/>
  <c r="K17" i="3"/>
  <c r="J17" i="3"/>
  <c r="I17" i="3"/>
  <c r="H17" i="3"/>
  <c r="G17" i="3"/>
  <c r="F17" i="3"/>
  <c r="E17" i="3"/>
  <c r="D17" i="3"/>
  <c r="N16" i="3"/>
  <c r="M16" i="3"/>
  <c r="L16" i="3"/>
  <c r="K16" i="3"/>
  <c r="J16" i="3"/>
  <c r="I16" i="3"/>
  <c r="H16" i="3"/>
  <c r="G16" i="3"/>
  <c r="F16" i="3"/>
  <c r="E16" i="3"/>
  <c r="D16" i="3"/>
  <c r="N15" i="3"/>
  <c r="M15" i="3"/>
  <c r="L15" i="3"/>
  <c r="K15" i="3"/>
  <c r="J15" i="3"/>
  <c r="I15" i="3"/>
  <c r="H15" i="3"/>
  <c r="G15" i="3"/>
  <c r="F15" i="3"/>
  <c r="E15" i="3"/>
  <c r="D15" i="3"/>
  <c r="N14" i="3"/>
  <c r="M14" i="3"/>
  <c r="L14" i="3"/>
  <c r="K14" i="3"/>
  <c r="J14" i="3"/>
  <c r="I14" i="3"/>
  <c r="H14" i="3"/>
  <c r="G14" i="3"/>
  <c r="F14" i="3"/>
  <c r="E14" i="3"/>
  <c r="D14" i="3"/>
  <c r="N13" i="3"/>
  <c r="M13" i="3"/>
  <c r="L13" i="3"/>
  <c r="K13" i="3"/>
  <c r="J13" i="3"/>
  <c r="I13" i="3"/>
  <c r="H13" i="3"/>
  <c r="G13" i="3"/>
  <c r="F13" i="3"/>
  <c r="E13" i="3"/>
  <c r="D13" i="3"/>
  <c r="N12" i="3"/>
  <c r="M12" i="3"/>
  <c r="L12" i="3"/>
  <c r="K12" i="3"/>
  <c r="J12" i="3"/>
  <c r="I12" i="3"/>
  <c r="H12" i="3"/>
  <c r="G12" i="3"/>
  <c r="F12" i="3"/>
  <c r="E12" i="3"/>
  <c r="D12" i="3"/>
  <c r="N11" i="3"/>
  <c r="M11" i="3"/>
  <c r="L11" i="3"/>
  <c r="K11" i="3"/>
  <c r="J11" i="3"/>
  <c r="I11" i="3"/>
  <c r="H11" i="3"/>
  <c r="G11" i="3"/>
  <c r="F11" i="3"/>
  <c r="E11" i="3"/>
  <c r="D11" i="3"/>
  <c r="N10" i="3"/>
  <c r="M10" i="3"/>
  <c r="L10" i="3"/>
  <c r="K10" i="3"/>
  <c r="J10" i="3"/>
  <c r="I10" i="3"/>
  <c r="H10" i="3"/>
  <c r="G10" i="3"/>
  <c r="F10" i="3"/>
  <c r="E10" i="3"/>
  <c r="D10" i="3"/>
  <c r="N9" i="3"/>
  <c r="M9" i="3"/>
  <c r="L9" i="3"/>
  <c r="K9" i="3"/>
  <c r="J9" i="3"/>
  <c r="I9" i="3"/>
  <c r="H9" i="3"/>
  <c r="G9" i="3"/>
  <c r="F9" i="3"/>
  <c r="E9" i="3"/>
  <c r="D9" i="3"/>
  <c r="N8" i="3"/>
  <c r="M8" i="3"/>
  <c r="L8" i="3"/>
  <c r="K8" i="3"/>
  <c r="J8" i="3"/>
  <c r="I8" i="3"/>
  <c r="H8" i="3"/>
  <c r="G8" i="3"/>
  <c r="F8" i="3"/>
  <c r="E8" i="3"/>
  <c r="D8" i="3"/>
  <c r="N7" i="3"/>
  <c r="M7" i="3"/>
  <c r="L7" i="3"/>
  <c r="K7" i="3"/>
  <c r="J7" i="3"/>
  <c r="I7" i="3"/>
  <c r="H7" i="3"/>
  <c r="G7" i="3"/>
  <c r="F7" i="3"/>
  <c r="E7" i="3"/>
  <c r="D7" i="3"/>
  <c r="N6" i="3"/>
  <c r="M6" i="3"/>
  <c r="L6" i="3"/>
  <c r="K6" i="3"/>
  <c r="J6" i="3"/>
  <c r="I6" i="3"/>
  <c r="H6" i="3"/>
  <c r="G6" i="3"/>
  <c r="F6" i="3"/>
  <c r="E6" i="3"/>
  <c r="D6" i="3"/>
  <c r="B28" i="1"/>
  <c r="C28" i="1" s="1"/>
  <c r="C6" i="1"/>
  <c r="D6" i="1"/>
  <c r="E6" i="1"/>
  <c r="F6" i="1"/>
  <c r="G6" i="1"/>
  <c r="H6" i="1"/>
  <c r="I6" i="1"/>
  <c r="J6" i="1"/>
  <c r="K6" i="1"/>
  <c r="L6" i="1"/>
  <c r="M6" i="1"/>
  <c r="C7" i="1"/>
  <c r="D7" i="1"/>
  <c r="E7" i="1"/>
  <c r="F7" i="1"/>
  <c r="G7" i="1"/>
  <c r="H7" i="1"/>
  <c r="I7" i="1"/>
  <c r="J7" i="1"/>
  <c r="K7" i="1"/>
  <c r="L7" i="1"/>
  <c r="M7" i="1"/>
  <c r="C8" i="1"/>
  <c r="D8" i="1"/>
  <c r="E8" i="1"/>
  <c r="F8" i="1"/>
  <c r="G8" i="1"/>
  <c r="H8" i="1"/>
  <c r="I8" i="1"/>
  <c r="J8" i="1"/>
  <c r="K8" i="1"/>
  <c r="L8" i="1"/>
  <c r="M8" i="1"/>
  <c r="C9" i="1"/>
  <c r="D9" i="1"/>
  <c r="E9" i="1"/>
  <c r="F9" i="1"/>
  <c r="G9" i="1"/>
  <c r="H9" i="1"/>
  <c r="I9" i="1"/>
  <c r="J9" i="1"/>
  <c r="K9" i="1"/>
  <c r="L9" i="1"/>
  <c r="M9" i="1"/>
  <c r="C10" i="1"/>
  <c r="D10" i="1"/>
  <c r="E10" i="1"/>
  <c r="F10" i="1"/>
  <c r="G10" i="1"/>
  <c r="H10" i="1"/>
  <c r="I10" i="1"/>
  <c r="J10" i="1"/>
  <c r="K10" i="1"/>
  <c r="L10" i="1"/>
  <c r="M10" i="1"/>
  <c r="C11" i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C13" i="1"/>
  <c r="D13" i="1"/>
  <c r="E13" i="1"/>
  <c r="F13" i="1"/>
  <c r="G13" i="1"/>
  <c r="H13" i="1"/>
  <c r="I13" i="1"/>
  <c r="J13" i="1"/>
  <c r="K13" i="1"/>
  <c r="L13" i="1"/>
  <c r="M13" i="1"/>
  <c r="C14" i="1"/>
  <c r="D14" i="1"/>
  <c r="E14" i="1"/>
  <c r="F14" i="1"/>
  <c r="G14" i="1"/>
  <c r="H14" i="1"/>
  <c r="I14" i="1"/>
  <c r="J14" i="1"/>
  <c r="K14" i="1"/>
  <c r="L14" i="1"/>
  <c r="M14" i="1"/>
  <c r="C15" i="1"/>
  <c r="D15" i="1"/>
  <c r="E15" i="1"/>
  <c r="F15" i="1"/>
  <c r="G15" i="1"/>
  <c r="H15" i="1"/>
  <c r="I15" i="1"/>
  <c r="J15" i="1"/>
  <c r="K15" i="1"/>
  <c r="L15" i="1"/>
  <c r="M15" i="1"/>
  <c r="C16" i="1"/>
  <c r="D16" i="1"/>
  <c r="E16" i="1"/>
  <c r="F16" i="1"/>
  <c r="G16" i="1"/>
  <c r="H16" i="1"/>
  <c r="I16" i="1"/>
  <c r="J16" i="1"/>
  <c r="K16" i="1"/>
  <c r="L16" i="1"/>
  <c r="M16" i="1"/>
  <c r="C17" i="1"/>
  <c r="D17" i="1"/>
  <c r="E17" i="1"/>
  <c r="F17" i="1"/>
  <c r="G17" i="1"/>
  <c r="H17" i="1"/>
  <c r="I17" i="1"/>
  <c r="J17" i="1"/>
  <c r="K17" i="1"/>
  <c r="L17" i="1"/>
  <c r="M17" i="1"/>
  <c r="C18" i="1"/>
  <c r="D18" i="1"/>
  <c r="E18" i="1"/>
  <c r="F18" i="1"/>
  <c r="G18" i="1"/>
  <c r="H18" i="1"/>
  <c r="I18" i="1"/>
  <c r="J18" i="1"/>
  <c r="K18" i="1"/>
  <c r="L18" i="1"/>
  <c r="M18" i="1"/>
  <c r="C19" i="1"/>
  <c r="D19" i="1"/>
  <c r="E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C22" i="1"/>
  <c r="D22" i="1"/>
  <c r="E22" i="1"/>
  <c r="F22" i="1"/>
  <c r="G22" i="1"/>
  <c r="H22" i="1"/>
  <c r="I22" i="1"/>
  <c r="J22" i="1"/>
  <c r="K22" i="1"/>
  <c r="L22" i="1"/>
  <c r="M22" i="1"/>
  <c r="C23" i="1"/>
  <c r="D23" i="1"/>
  <c r="E23" i="1"/>
  <c r="F23" i="1"/>
  <c r="G23" i="1"/>
  <c r="H23" i="1"/>
  <c r="I23" i="1"/>
  <c r="J23" i="1"/>
  <c r="K23" i="1"/>
  <c r="L23" i="1"/>
  <c r="M23" i="1"/>
  <c r="C24" i="1"/>
  <c r="D24" i="1"/>
  <c r="E24" i="1"/>
  <c r="F24" i="1"/>
  <c r="G24" i="1"/>
  <c r="H24" i="1"/>
  <c r="I24" i="1"/>
  <c r="J24" i="1"/>
  <c r="K24" i="1"/>
  <c r="L24" i="1"/>
  <c r="M24" i="1"/>
  <c r="E28" i="1"/>
  <c r="F28" i="1"/>
  <c r="I28" i="1"/>
  <c r="J28" i="1"/>
  <c r="M28" i="1"/>
  <c r="B29" i="1"/>
  <c r="I29" i="1" s="1"/>
  <c r="B30" i="1"/>
  <c r="E30" i="1" s="1"/>
  <c r="B31" i="1"/>
  <c r="F31" i="1" s="1"/>
  <c r="B32" i="1"/>
  <c r="F32" i="1" s="1"/>
  <c r="D32" i="1"/>
  <c r="J32" i="1"/>
  <c r="M32" i="1"/>
  <c r="B33" i="1"/>
  <c r="D33" i="1" s="1"/>
  <c r="I33" i="1"/>
  <c r="B34" i="1"/>
  <c r="E34" i="1" s="1"/>
  <c r="B35" i="1"/>
  <c r="F35" i="1" s="1"/>
  <c r="B36" i="1"/>
  <c r="D36" i="1" s="1"/>
  <c r="I36" i="1"/>
  <c r="B37" i="1"/>
  <c r="D37" i="1" s="1"/>
  <c r="B38" i="1"/>
  <c r="F38" i="1" s="1"/>
  <c r="D38" i="1"/>
  <c r="E38" i="1"/>
  <c r="J38" i="1"/>
  <c r="M38" i="1"/>
  <c r="B39" i="1"/>
  <c r="D39" i="1" s="1"/>
  <c r="B40" i="1"/>
  <c r="F40" i="1" s="1"/>
  <c r="E40" i="1"/>
  <c r="B41" i="1"/>
  <c r="E41" i="1" s="1"/>
  <c r="D41" i="1"/>
  <c r="B42" i="1"/>
  <c r="E42" i="1" s="1"/>
  <c r="B43" i="1"/>
  <c r="I43" i="1" s="1"/>
  <c r="D43" i="1"/>
  <c r="B44" i="1"/>
  <c r="E44" i="1" s="1"/>
  <c r="B45" i="1"/>
  <c r="E45" i="1" s="1"/>
  <c r="B46" i="1"/>
  <c r="I46" i="1" s="1"/>
  <c r="F43" i="1"/>
  <c r="C45" i="1"/>
  <c r="K41" i="1"/>
  <c r="G41" i="1"/>
  <c r="K38" i="1"/>
  <c r="G38" i="1"/>
  <c r="C38" i="1"/>
  <c r="K36" i="1"/>
  <c r="C33" i="1"/>
  <c r="F41" i="1"/>
  <c r="H43" i="1"/>
  <c r="L41" i="1"/>
  <c r="L38" i="1"/>
  <c r="H38" i="1"/>
  <c r="L33" i="1"/>
  <c r="L32" i="1"/>
  <c r="G29" i="1" l="1"/>
  <c r="G35" i="1"/>
  <c r="H29" i="1"/>
  <c r="H35" i="1"/>
  <c r="L40" i="1"/>
  <c r="L43" i="1"/>
  <c r="G32" i="1"/>
  <c r="C40" i="1"/>
  <c r="G43" i="1"/>
  <c r="M43" i="1"/>
  <c r="J40" i="1"/>
  <c r="I32" i="1"/>
  <c r="L28" i="1"/>
  <c r="H28" i="1"/>
  <c r="D28" i="1"/>
  <c r="H32" i="1"/>
  <c r="L36" i="1"/>
  <c r="H41" i="1"/>
  <c r="H44" i="1"/>
  <c r="K32" i="1"/>
  <c r="G40" i="1"/>
  <c r="K43" i="1"/>
  <c r="D45" i="1"/>
  <c r="E43" i="1"/>
  <c r="M41" i="1"/>
  <c r="I40" i="1"/>
  <c r="J35" i="1"/>
  <c r="E32" i="1"/>
  <c r="K28" i="1"/>
  <c r="G28" i="1"/>
  <c r="D29" i="4"/>
  <c r="L29" i="1"/>
  <c r="K29" i="1"/>
  <c r="J29" i="1"/>
  <c r="M29" i="1"/>
  <c r="E29" i="1"/>
  <c r="D29" i="1"/>
  <c r="L35" i="1"/>
  <c r="H46" i="1"/>
  <c r="K35" i="1"/>
  <c r="F37" i="1"/>
  <c r="I35" i="1"/>
  <c r="D37" i="4"/>
  <c r="H39" i="1"/>
  <c r="G31" i="1"/>
  <c r="C46" i="1"/>
  <c r="E35" i="1"/>
  <c r="D45" i="4"/>
  <c r="L31" i="1"/>
  <c r="H34" i="1"/>
  <c r="L37" i="1"/>
  <c r="C29" i="1"/>
  <c r="C32" i="1"/>
  <c r="C35" i="1"/>
  <c r="C37" i="1"/>
  <c r="F29" i="1"/>
  <c r="J45" i="1"/>
  <c r="I38" i="1"/>
  <c r="I37" i="1"/>
  <c r="M35" i="1"/>
  <c r="D35" i="1"/>
  <c r="J31" i="1"/>
  <c r="M39" i="1"/>
  <c r="L39" i="1"/>
  <c r="L46" i="1"/>
  <c r="C39" i="1"/>
  <c r="G46" i="1"/>
  <c r="M46" i="1"/>
  <c r="M45" i="1"/>
  <c r="J41" i="1"/>
  <c r="I31" i="1"/>
  <c r="D35" i="4"/>
  <c r="D43" i="4"/>
  <c r="H30" i="1"/>
  <c r="H40" i="1"/>
  <c r="H42" i="1"/>
  <c r="H45" i="1"/>
  <c r="F39" i="1"/>
  <c r="J46" i="1"/>
  <c r="G30" i="1"/>
  <c r="G34" i="1"/>
  <c r="C36" i="1"/>
  <c r="G39" i="1"/>
  <c r="K40" i="1"/>
  <c r="G42" i="1"/>
  <c r="G45" i="1"/>
  <c r="K46" i="1"/>
  <c r="E46" i="1"/>
  <c r="I45" i="1"/>
  <c r="I41" i="1"/>
  <c r="M40" i="1"/>
  <c r="D40" i="1"/>
  <c r="E39" i="1"/>
  <c r="M36" i="1"/>
  <c r="E36" i="1"/>
  <c r="F33" i="1"/>
  <c r="E31" i="1"/>
  <c r="D33" i="4"/>
  <c r="D41" i="4"/>
  <c r="C55" i="4"/>
  <c r="C58" i="4" s="1"/>
  <c r="F46" i="1"/>
  <c r="K31" i="1"/>
  <c r="I39" i="1"/>
  <c r="F36" i="1"/>
  <c r="H31" i="1"/>
  <c r="H36" i="1"/>
  <c r="L45" i="1"/>
  <c r="J39" i="1"/>
  <c r="C31" i="1"/>
  <c r="G36" i="1"/>
  <c r="K39" i="1"/>
  <c r="C41" i="1"/>
  <c r="K45" i="1"/>
  <c r="F45" i="1"/>
  <c r="D46" i="1"/>
  <c r="J37" i="1"/>
  <c r="J36" i="1"/>
  <c r="I34" i="1"/>
  <c r="M31" i="1"/>
  <c r="D31" i="1"/>
  <c r="D31" i="4"/>
  <c r="D39" i="4"/>
  <c r="D28" i="4"/>
  <c r="D30" i="4"/>
  <c r="D32" i="4"/>
  <c r="D34" i="4"/>
  <c r="D36" i="4"/>
  <c r="D38" i="4"/>
  <c r="D40" i="4"/>
  <c r="D42" i="4"/>
  <c r="D44" i="4"/>
  <c r="D46" i="4"/>
  <c r="D28" i="3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F28" i="4"/>
  <c r="J28" i="4"/>
  <c r="N28" i="4"/>
  <c r="F29" i="4"/>
  <c r="J29" i="4"/>
  <c r="N29" i="4"/>
  <c r="F30" i="4"/>
  <c r="J30" i="4"/>
  <c r="N30" i="4"/>
  <c r="F31" i="4"/>
  <c r="J31" i="4"/>
  <c r="N31" i="4"/>
  <c r="F32" i="4"/>
  <c r="J32" i="4"/>
  <c r="N32" i="4"/>
  <c r="F33" i="4"/>
  <c r="J33" i="4"/>
  <c r="N33" i="4"/>
  <c r="F34" i="4"/>
  <c r="J34" i="4"/>
  <c r="N34" i="4"/>
  <c r="F35" i="4"/>
  <c r="J35" i="4"/>
  <c r="N35" i="4"/>
  <c r="F36" i="4"/>
  <c r="J36" i="4"/>
  <c r="N36" i="4"/>
  <c r="F37" i="4"/>
  <c r="J37" i="4"/>
  <c r="N37" i="4"/>
  <c r="F38" i="4"/>
  <c r="J38" i="4"/>
  <c r="N38" i="4"/>
  <c r="F39" i="4"/>
  <c r="J39" i="4"/>
  <c r="N39" i="4"/>
  <c r="F40" i="4"/>
  <c r="J40" i="4"/>
  <c r="N40" i="4"/>
  <c r="F41" i="4"/>
  <c r="J41" i="4"/>
  <c r="N41" i="4"/>
  <c r="F42" i="4"/>
  <c r="J42" i="4"/>
  <c r="N42" i="4"/>
  <c r="F43" i="4"/>
  <c r="J43" i="4"/>
  <c r="N43" i="4"/>
  <c r="F44" i="4"/>
  <c r="J44" i="4"/>
  <c r="N44" i="4"/>
  <c r="F45" i="4"/>
  <c r="J45" i="4"/>
  <c r="N45" i="4"/>
  <c r="F46" i="4"/>
  <c r="J46" i="4"/>
  <c r="N46" i="4"/>
  <c r="E28" i="4"/>
  <c r="I28" i="4"/>
  <c r="M28" i="4"/>
  <c r="E29" i="4"/>
  <c r="I29" i="4"/>
  <c r="M29" i="4"/>
  <c r="E30" i="4"/>
  <c r="I30" i="4"/>
  <c r="M30" i="4"/>
  <c r="E31" i="4"/>
  <c r="I31" i="4"/>
  <c r="M31" i="4"/>
  <c r="E32" i="4"/>
  <c r="I32" i="4"/>
  <c r="M32" i="4"/>
  <c r="E33" i="4"/>
  <c r="I33" i="4"/>
  <c r="M33" i="4"/>
  <c r="E34" i="4"/>
  <c r="I34" i="4"/>
  <c r="M34" i="4"/>
  <c r="E35" i="4"/>
  <c r="I35" i="4"/>
  <c r="M35" i="4"/>
  <c r="E36" i="4"/>
  <c r="I36" i="4"/>
  <c r="M36" i="4"/>
  <c r="E37" i="4"/>
  <c r="I37" i="4"/>
  <c r="M37" i="4"/>
  <c r="E38" i="4"/>
  <c r="I38" i="4"/>
  <c r="M38" i="4"/>
  <c r="E39" i="4"/>
  <c r="I39" i="4"/>
  <c r="M39" i="4"/>
  <c r="E40" i="4"/>
  <c r="I40" i="4"/>
  <c r="M40" i="4"/>
  <c r="E41" i="4"/>
  <c r="I41" i="4"/>
  <c r="M41" i="4"/>
  <c r="E42" i="4"/>
  <c r="I42" i="4"/>
  <c r="M42" i="4"/>
  <c r="E43" i="4"/>
  <c r="I43" i="4"/>
  <c r="M43" i="4"/>
  <c r="E44" i="4"/>
  <c r="I44" i="4"/>
  <c r="M44" i="4"/>
  <c r="E45" i="4"/>
  <c r="I45" i="4"/>
  <c r="M45" i="4"/>
  <c r="E46" i="4"/>
  <c r="I46" i="4"/>
  <c r="M46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C30" i="1"/>
  <c r="C42" i="1"/>
  <c r="K44" i="1"/>
  <c r="D42" i="1"/>
  <c r="J34" i="1"/>
  <c r="L30" i="1"/>
  <c r="L34" i="1"/>
  <c r="L42" i="1"/>
  <c r="L44" i="1"/>
  <c r="F44" i="1"/>
  <c r="K30" i="1"/>
  <c r="G33" i="1"/>
  <c r="K34" i="1"/>
  <c r="G37" i="1"/>
  <c r="K42" i="1"/>
  <c r="C44" i="1"/>
  <c r="I44" i="1"/>
  <c r="F42" i="1"/>
  <c r="E37" i="1"/>
  <c r="F34" i="1"/>
  <c r="M33" i="1"/>
  <c r="E33" i="1"/>
  <c r="F30" i="1"/>
  <c r="J44" i="1"/>
  <c r="I42" i="1"/>
  <c r="I30" i="1"/>
  <c r="C34" i="1"/>
  <c r="M44" i="1"/>
  <c r="D44" i="1"/>
  <c r="J42" i="1"/>
  <c r="D34" i="1"/>
  <c r="J30" i="1"/>
  <c r="D30" i="1"/>
  <c r="H33" i="1"/>
  <c r="H37" i="1"/>
  <c r="K33" i="1"/>
  <c r="K37" i="1"/>
  <c r="C43" i="1"/>
  <c r="G44" i="1"/>
  <c r="J43" i="1"/>
  <c r="M42" i="1"/>
  <c r="M37" i="1"/>
  <c r="M34" i="1"/>
  <c r="J33" i="1"/>
  <c r="M30" i="1"/>
  <c r="D29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6" i="3"/>
  <c r="L28" i="3"/>
  <c r="K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L45" i="3"/>
  <c r="H28" i="3"/>
  <c r="H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F28" i="3"/>
  <c r="J28" i="3"/>
  <c r="N28" i="3"/>
  <c r="F29" i="3"/>
  <c r="J29" i="3"/>
  <c r="N29" i="3"/>
  <c r="F30" i="3"/>
  <c r="J30" i="3"/>
  <c r="N30" i="3"/>
  <c r="F31" i="3"/>
  <c r="J31" i="3"/>
  <c r="N31" i="3"/>
  <c r="F32" i="3"/>
  <c r="J32" i="3"/>
  <c r="N32" i="3"/>
  <c r="F33" i="3"/>
  <c r="J33" i="3"/>
  <c r="N33" i="3"/>
  <c r="F34" i="3"/>
  <c r="J34" i="3"/>
  <c r="N34" i="3"/>
  <c r="F35" i="3"/>
  <c r="J35" i="3"/>
  <c r="N35" i="3"/>
  <c r="F36" i="3"/>
  <c r="J36" i="3"/>
  <c r="N36" i="3"/>
  <c r="F37" i="3"/>
  <c r="J37" i="3"/>
  <c r="N37" i="3"/>
  <c r="F38" i="3"/>
  <c r="J38" i="3"/>
  <c r="N38" i="3"/>
  <c r="F39" i="3"/>
  <c r="J39" i="3"/>
  <c r="N39" i="3"/>
  <c r="F40" i="3"/>
  <c r="J40" i="3"/>
  <c r="N40" i="3"/>
  <c r="F41" i="3"/>
  <c r="J41" i="3"/>
  <c r="N41" i="3"/>
  <c r="F42" i="3"/>
  <c r="J42" i="3"/>
  <c r="N42" i="3"/>
  <c r="F43" i="3"/>
  <c r="J43" i="3"/>
  <c r="N43" i="3"/>
  <c r="F44" i="3"/>
  <c r="J44" i="3"/>
  <c r="N44" i="3"/>
  <c r="F45" i="3"/>
  <c r="J45" i="3"/>
  <c r="N45" i="3"/>
  <c r="F46" i="3"/>
  <c r="J46" i="3"/>
  <c r="N46" i="3"/>
  <c r="G28" i="3"/>
  <c r="K28" i="3"/>
  <c r="G29" i="3"/>
  <c r="G30" i="3"/>
  <c r="K30" i="3"/>
  <c r="G31" i="3"/>
  <c r="K31" i="3"/>
  <c r="G32" i="3"/>
  <c r="K32" i="3"/>
  <c r="G33" i="3"/>
  <c r="K33" i="3"/>
  <c r="G34" i="3"/>
  <c r="K34" i="3"/>
  <c r="G35" i="3"/>
  <c r="K35" i="3"/>
  <c r="G36" i="3"/>
  <c r="K36" i="3"/>
  <c r="G37" i="3"/>
  <c r="K37" i="3"/>
  <c r="G38" i="3"/>
  <c r="K38" i="3"/>
  <c r="G39" i="3"/>
  <c r="K39" i="3"/>
  <c r="G40" i="3"/>
  <c r="K40" i="3"/>
  <c r="G41" i="3"/>
  <c r="K41" i="3"/>
  <c r="G42" i="3"/>
  <c r="K42" i="3"/>
  <c r="G43" i="3"/>
  <c r="K43" i="3"/>
  <c r="G44" i="3"/>
  <c r="K44" i="3"/>
  <c r="G45" i="3"/>
  <c r="K45" i="3"/>
  <c r="G46" i="3"/>
  <c r="K46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C55" i="3" l="1"/>
  <c r="C58" i="3" s="1"/>
</calcChain>
</file>

<file path=xl/sharedStrings.xml><?xml version="1.0" encoding="utf-8"?>
<sst xmlns="http://schemas.openxmlformats.org/spreadsheetml/2006/main" count="30" uniqueCount="14">
  <si>
    <t>Gross WT</t>
  </si>
  <si>
    <t>Jurisdiction of Wisconsin</t>
  </si>
  <si>
    <t>Schedule of Vehicle Registration Fees</t>
  </si>
  <si>
    <t>Gross Weight</t>
  </si>
  <si>
    <t>Weight:</t>
  </si>
  <si>
    <t>Registration Period:</t>
  </si>
  <si>
    <t>Months</t>
  </si>
  <si>
    <t>Apportioned Fee</t>
  </si>
  <si>
    <t>Apportion %:</t>
  </si>
  <si>
    <t>Base Fee:</t>
  </si>
  <si>
    <t>Example: (Enter Weight, Registration Period and Apportion % to calculate Wisconsin Fee</t>
  </si>
  <si>
    <t xml:space="preserve">(=Base Fee x Apportion %) </t>
  </si>
  <si>
    <r>
      <t xml:space="preserve">Trucks, Buses, Road Tractors, Private and For Hire - </t>
    </r>
    <r>
      <rPr>
        <b/>
        <i/>
        <sz val="9"/>
        <color rgb="FFFF0000"/>
        <rFont val="Arial"/>
        <family val="2"/>
      </rPr>
      <t>Effective October 1, 2019</t>
    </r>
  </si>
  <si>
    <r>
      <t xml:space="preserve">Truck Tractors- Private and For Hire - </t>
    </r>
    <r>
      <rPr>
        <b/>
        <i/>
        <sz val="9"/>
        <color rgb="FFFF0000"/>
        <rFont val="Arial"/>
        <family val="2"/>
      </rPr>
      <t>Effective October 1,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</si>
</sst>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i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0" xfId="0" applyNumberFormat="1" applyFont="1"/>
    <xf numFmtId="0" fontId="2" fillId="0" borderId="3" xfId="0" applyFont="1" applyBorder="1"/>
    <xf numFmtId="44" fontId="2" fillId="3" borderId="3" xfId="1" quotePrefix="1" applyFont="1" applyFill="1" applyBorder="1"/>
    <xf numFmtId="0" fontId="2" fillId="0" borderId="4" xfId="0" applyFont="1" applyBorder="1"/>
    <xf numFmtId="44" fontId="2" fillId="4" borderId="4" xfId="1" applyFont="1" applyFill="1" applyBorder="1"/>
    <xf numFmtId="3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9" fontId="2" fillId="2" borderId="0" xfId="2" applyFont="1" applyFill="1" applyProtection="1">
      <protection locked="0"/>
    </xf>
    <xf numFmtId="44" fontId="2" fillId="4" borderId="4" xfId="1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quotePrefix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46"/>
  <sheetViews>
    <sheetView tabSelected="1" zoomScaleNormal="100" workbookViewId="0">
      <selection activeCell="A26" sqref="A26:M26"/>
    </sheetView>
  </sheetViews>
  <sheetFormatPr defaultColWidth="13.1328125" defaultRowHeight="11.65" x14ac:dyDescent="0.35"/>
  <cols>
    <col min="1" max="1" width="21.1328125" style="8" bestFit="1" customWidth="1"/>
    <col min="2" max="2" width="10.265625" style="1" bestFit="1" customWidth="1"/>
    <col min="3" max="9" width="9.1328125" style="1" bestFit="1" customWidth="1"/>
    <col min="10" max="13" width="7.73046875" style="1" bestFit="1" customWidth="1"/>
    <col min="14" max="16384" width="13.1328125" style="1"/>
  </cols>
  <sheetData>
    <row r="1" spans="1:13" x14ac:dyDescent="0.3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3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4" spans="1:13" x14ac:dyDescent="0.35">
      <c r="A4" s="21" t="s">
        <v>12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x14ac:dyDescent="0.35">
      <c r="A5" s="2" t="s">
        <v>3</v>
      </c>
      <c r="B5" s="3">
        <v>12</v>
      </c>
      <c r="C5" s="3">
        <v>11</v>
      </c>
      <c r="D5" s="3">
        <v>10</v>
      </c>
      <c r="E5" s="3">
        <v>9</v>
      </c>
      <c r="F5" s="3">
        <v>8</v>
      </c>
      <c r="G5" s="3">
        <v>7</v>
      </c>
      <c r="H5" s="3">
        <v>6</v>
      </c>
      <c r="I5" s="3">
        <v>5</v>
      </c>
      <c r="J5" s="3">
        <v>4</v>
      </c>
      <c r="K5" s="3">
        <v>3</v>
      </c>
      <c r="L5" s="3">
        <v>2</v>
      </c>
      <c r="M5" s="3">
        <v>1</v>
      </c>
    </row>
    <row r="6" spans="1:13" x14ac:dyDescent="0.35">
      <c r="A6" s="3">
        <v>4500</v>
      </c>
      <c r="B6" s="4">
        <v>100</v>
      </c>
      <c r="C6" s="4">
        <f>B6/12*11</f>
        <v>91.666666666666671</v>
      </c>
      <c r="D6" s="4">
        <f>B6/12*10</f>
        <v>83.333333333333343</v>
      </c>
      <c r="E6" s="4">
        <f>B6/12*9</f>
        <v>75</v>
      </c>
      <c r="F6" s="4">
        <f>B6/12*8</f>
        <v>66.666666666666671</v>
      </c>
      <c r="G6" s="4">
        <f>B6/12*7</f>
        <v>58.333333333333336</v>
      </c>
      <c r="H6" s="4">
        <f>B6/12*6</f>
        <v>50</v>
      </c>
      <c r="I6" s="4">
        <f>B6/12*5</f>
        <v>41.666666666666671</v>
      </c>
      <c r="J6" s="4">
        <f>B6/12*4</f>
        <v>33.333333333333336</v>
      </c>
      <c r="K6" s="4">
        <f>B6/12*3</f>
        <v>25</v>
      </c>
      <c r="L6" s="4">
        <f>B6/12*2</f>
        <v>16.666666666666668</v>
      </c>
      <c r="M6" s="4">
        <f>B6/12*1</f>
        <v>8.3333333333333339</v>
      </c>
    </row>
    <row r="7" spans="1:13" x14ac:dyDescent="0.35">
      <c r="A7" s="3">
        <v>6000</v>
      </c>
      <c r="B7" s="4">
        <v>100</v>
      </c>
      <c r="C7" s="4">
        <f t="shared" ref="C7:C24" si="0">B7/12*11</f>
        <v>91.666666666666671</v>
      </c>
      <c r="D7" s="4">
        <f t="shared" ref="D7:D24" si="1">B7/12*10</f>
        <v>83.333333333333343</v>
      </c>
      <c r="E7" s="4">
        <f t="shared" ref="E7:E24" si="2">B7/12*9</f>
        <v>75</v>
      </c>
      <c r="F7" s="4">
        <f t="shared" ref="F7:F24" si="3">B7/12*8</f>
        <v>66.666666666666671</v>
      </c>
      <c r="G7" s="4">
        <f t="shared" ref="G7:G24" si="4">B7/12*7</f>
        <v>58.333333333333336</v>
      </c>
      <c r="H7" s="4">
        <f t="shared" ref="H7:H24" si="5">B7/12*6</f>
        <v>50</v>
      </c>
      <c r="I7" s="4">
        <f t="shared" ref="I7:I24" si="6">B7/12*5</f>
        <v>41.666666666666671</v>
      </c>
      <c r="J7" s="4">
        <f t="shared" ref="J7:J24" si="7">B7/12*4</f>
        <v>33.333333333333336</v>
      </c>
      <c r="K7" s="4">
        <f t="shared" ref="K7:K24" si="8">B7/12*3</f>
        <v>25</v>
      </c>
      <c r="L7" s="4">
        <f t="shared" ref="L7:L24" si="9">B7/12*2</f>
        <v>16.666666666666668</v>
      </c>
      <c r="M7" s="4">
        <f t="shared" ref="M7:M24" si="10">B7/12*1</f>
        <v>8.3333333333333339</v>
      </c>
    </row>
    <row r="8" spans="1:13" x14ac:dyDescent="0.35">
      <c r="A8" s="3">
        <v>8000</v>
      </c>
      <c r="B8" s="4">
        <v>106</v>
      </c>
      <c r="C8" s="4">
        <f t="shared" si="0"/>
        <v>97.166666666666671</v>
      </c>
      <c r="D8" s="4">
        <f t="shared" si="1"/>
        <v>88.333333333333343</v>
      </c>
      <c r="E8" s="4">
        <f t="shared" si="2"/>
        <v>79.5</v>
      </c>
      <c r="F8" s="4">
        <f t="shared" si="3"/>
        <v>70.666666666666671</v>
      </c>
      <c r="G8" s="4">
        <f t="shared" si="4"/>
        <v>61.833333333333336</v>
      </c>
      <c r="H8" s="4">
        <f t="shared" si="5"/>
        <v>53</v>
      </c>
      <c r="I8" s="4">
        <f t="shared" si="6"/>
        <v>44.166666666666671</v>
      </c>
      <c r="J8" s="4">
        <f t="shared" si="7"/>
        <v>35.333333333333336</v>
      </c>
      <c r="K8" s="4">
        <f t="shared" si="8"/>
        <v>26.5</v>
      </c>
      <c r="L8" s="4">
        <f t="shared" si="9"/>
        <v>17.666666666666668</v>
      </c>
      <c r="M8" s="4">
        <f t="shared" si="10"/>
        <v>8.8333333333333339</v>
      </c>
    </row>
    <row r="9" spans="1:13" x14ac:dyDescent="0.35">
      <c r="A9" s="3">
        <v>10000</v>
      </c>
      <c r="B9" s="4">
        <v>155</v>
      </c>
      <c r="C9" s="4">
        <f t="shared" si="0"/>
        <v>142.08333333333331</v>
      </c>
      <c r="D9" s="4">
        <f t="shared" si="1"/>
        <v>129.16666666666666</v>
      </c>
      <c r="E9" s="4">
        <f t="shared" si="2"/>
        <v>116.25</v>
      </c>
      <c r="F9" s="4">
        <f t="shared" si="3"/>
        <v>103.33333333333333</v>
      </c>
      <c r="G9" s="4">
        <f t="shared" si="4"/>
        <v>90.416666666666657</v>
      </c>
      <c r="H9" s="4">
        <f t="shared" si="5"/>
        <v>77.5</v>
      </c>
      <c r="I9" s="4">
        <f t="shared" si="6"/>
        <v>64.583333333333329</v>
      </c>
      <c r="J9" s="4">
        <f t="shared" si="7"/>
        <v>51.666666666666664</v>
      </c>
      <c r="K9" s="4">
        <f t="shared" si="8"/>
        <v>38.75</v>
      </c>
      <c r="L9" s="4">
        <f t="shared" si="9"/>
        <v>25.833333333333332</v>
      </c>
      <c r="M9" s="4">
        <f t="shared" si="10"/>
        <v>12.916666666666666</v>
      </c>
    </row>
    <row r="10" spans="1:13" x14ac:dyDescent="0.35">
      <c r="A10" s="3">
        <v>12000</v>
      </c>
      <c r="B10" s="4">
        <v>209</v>
      </c>
      <c r="C10" s="4">
        <f t="shared" si="0"/>
        <v>191.58333333333334</v>
      </c>
      <c r="D10" s="4">
        <f t="shared" si="1"/>
        <v>174.16666666666669</v>
      </c>
      <c r="E10" s="4">
        <f t="shared" si="2"/>
        <v>156.75</v>
      </c>
      <c r="F10" s="4">
        <f t="shared" si="3"/>
        <v>139.33333333333334</v>
      </c>
      <c r="G10" s="4">
        <f t="shared" si="4"/>
        <v>121.91666666666667</v>
      </c>
      <c r="H10" s="4">
        <f t="shared" si="5"/>
        <v>104.5</v>
      </c>
      <c r="I10" s="4">
        <f t="shared" si="6"/>
        <v>87.083333333333343</v>
      </c>
      <c r="J10" s="4">
        <f t="shared" si="7"/>
        <v>69.666666666666671</v>
      </c>
      <c r="K10" s="4">
        <f t="shared" si="8"/>
        <v>52.25</v>
      </c>
      <c r="L10" s="4">
        <f t="shared" si="9"/>
        <v>34.833333333333336</v>
      </c>
      <c r="M10" s="4">
        <f t="shared" si="10"/>
        <v>17.416666666666668</v>
      </c>
    </row>
    <row r="11" spans="1:13" x14ac:dyDescent="0.35">
      <c r="A11" s="3">
        <v>16000</v>
      </c>
      <c r="B11" s="4">
        <v>283</v>
      </c>
      <c r="C11" s="4">
        <f t="shared" si="0"/>
        <v>259.41666666666663</v>
      </c>
      <c r="D11" s="4">
        <f t="shared" si="1"/>
        <v>235.83333333333331</v>
      </c>
      <c r="E11" s="4">
        <f t="shared" si="2"/>
        <v>212.25</v>
      </c>
      <c r="F11" s="4">
        <f t="shared" si="3"/>
        <v>188.66666666666666</v>
      </c>
      <c r="G11" s="4">
        <f t="shared" si="4"/>
        <v>165.08333333333331</v>
      </c>
      <c r="H11" s="4">
        <f t="shared" si="5"/>
        <v>141.5</v>
      </c>
      <c r="I11" s="4">
        <f t="shared" si="6"/>
        <v>117.91666666666666</v>
      </c>
      <c r="J11" s="4">
        <f t="shared" si="7"/>
        <v>94.333333333333329</v>
      </c>
      <c r="K11" s="4">
        <f t="shared" si="8"/>
        <v>70.75</v>
      </c>
      <c r="L11" s="4">
        <f t="shared" si="9"/>
        <v>47.166666666666664</v>
      </c>
      <c r="M11" s="4">
        <f t="shared" si="10"/>
        <v>23.583333333333332</v>
      </c>
    </row>
    <row r="12" spans="1:13" x14ac:dyDescent="0.35">
      <c r="A12" s="3">
        <v>20000</v>
      </c>
      <c r="B12" s="4">
        <v>356</v>
      </c>
      <c r="C12" s="4">
        <f t="shared" si="0"/>
        <v>326.33333333333337</v>
      </c>
      <c r="D12" s="4">
        <f t="shared" si="1"/>
        <v>296.66666666666669</v>
      </c>
      <c r="E12" s="4">
        <f t="shared" si="2"/>
        <v>267</v>
      </c>
      <c r="F12" s="4">
        <f t="shared" si="3"/>
        <v>237.33333333333334</v>
      </c>
      <c r="G12" s="4">
        <f t="shared" si="4"/>
        <v>207.66666666666669</v>
      </c>
      <c r="H12" s="4">
        <f t="shared" si="5"/>
        <v>178</v>
      </c>
      <c r="I12" s="4">
        <f t="shared" si="6"/>
        <v>148.33333333333334</v>
      </c>
      <c r="J12" s="4">
        <f t="shared" si="7"/>
        <v>118.66666666666667</v>
      </c>
      <c r="K12" s="4">
        <f t="shared" si="8"/>
        <v>89</v>
      </c>
      <c r="L12" s="4">
        <f t="shared" si="9"/>
        <v>59.333333333333336</v>
      </c>
      <c r="M12" s="4">
        <f t="shared" si="10"/>
        <v>29.666666666666668</v>
      </c>
    </row>
    <row r="13" spans="1:13" x14ac:dyDescent="0.35">
      <c r="A13" s="3">
        <v>26000</v>
      </c>
      <c r="B13" s="4">
        <v>475</v>
      </c>
      <c r="C13" s="4">
        <f t="shared" si="0"/>
        <v>435.41666666666669</v>
      </c>
      <c r="D13" s="4">
        <f t="shared" si="1"/>
        <v>395.83333333333337</v>
      </c>
      <c r="E13" s="4">
        <f t="shared" si="2"/>
        <v>356.25</v>
      </c>
      <c r="F13" s="4">
        <f t="shared" si="3"/>
        <v>316.66666666666669</v>
      </c>
      <c r="G13" s="4">
        <f t="shared" si="4"/>
        <v>277.08333333333337</v>
      </c>
      <c r="H13" s="4">
        <f t="shared" si="5"/>
        <v>237.5</v>
      </c>
      <c r="I13" s="4">
        <f t="shared" si="6"/>
        <v>197.91666666666669</v>
      </c>
      <c r="J13" s="4">
        <f t="shared" si="7"/>
        <v>158.33333333333334</v>
      </c>
      <c r="K13" s="4">
        <f t="shared" si="8"/>
        <v>118.75</v>
      </c>
      <c r="L13" s="4">
        <f t="shared" si="9"/>
        <v>79.166666666666671</v>
      </c>
      <c r="M13" s="4">
        <f t="shared" si="10"/>
        <v>39.583333333333336</v>
      </c>
    </row>
    <row r="14" spans="1:13" x14ac:dyDescent="0.35">
      <c r="A14" s="3">
        <v>32000</v>
      </c>
      <c r="B14" s="4">
        <v>609</v>
      </c>
      <c r="C14" s="4">
        <f t="shared" si="0"/>
        <v>558.25</v>
      </c>
      <c r="D14" s="4">
        <f t="shared" si="1"/>
        <v>507.5</v>
      </c>
      <c r="E14" s="4">
        <f t="shared" si="2"/>
        <v>456.75</v>
      </c>
      <c r="F14" s="4">
        <f t="shared" si="3"/>
        <v>406</v>
      </c>
      <c r="G14" s="4">
        <f t="shared" si="4"/>
        <v>355.25</v>
      </c>
      <c r="H14" s="4">
        <f t="shared" si="5"/>
        <v>304.5</v>
      </c>
      <c r="I14" s="4">
        <f t="shared" si="6"/>
        <v>253.75</v>
      </c>
      <c r="J14" s="4">
        <f t="shared" si="7"/>
        <v>203</v>
      </c>
      <c r="K14" s="4">
        <f t="shared" si="8"/>
        <v>152.25</v>
      </c>
      <c r="L14" s="4">
        <f t="shared" si="9"/>
        <v>101.5</v>
      </c>
      <c r="M14" s="4">
        <f t="shared" si="10"/>
        <v>50.75</v>
      </c>
    </row>
    <row r="15" spans="1:13" x14ac:dyDescent="0.35">
      <c r="A15" s="3">
        <v>38000</v>
      </c>
      <c r="B15" s="4">
        <v>772</v>
      </c>
      <c r="C15" s="4">
        <f t="shared" si="0"/>
        <v>707.66666666666663</v>
      </c>
      <c r="D15" s="4">
        <f t="shared" si="1"/>
        <v>643.33333333333326</v>
      </c>
      <c r="E15" s="4">
        <f t="shared" si="2"/>
        <v>579</v>
      </c>
      <c r="F15" s="4">
        <f t="shared" si="3"/>
        <v>514.66666666666663</v>
      </c>
      <c r="G15" s="4">
        <f t="shared" si="4"/>
        <v>450.33333333333331</v>
      </c>
      <c r="H15" s="4">
        <f t="shared" si="5"/>
        <v>386</v>
      </c>
      <c r="I15" s="4">
        <f t="shared" si="6"/>
        <v>321.66666666666663</v>
      </c>
      <c r="J15" s="4">
        <f t="shared" si="7"/>
        <v>257.33333333333331</v>
      </c>
      <c r="K15" s="4">
        <f t="shared" si="8"/>
        <v>193</v>
      </c>
      <c r="L15" s="4">
        <f t="shared" si="9"/>
        <v>128.66666666666666</v>
      </c>
      <c r="M15" s="4">
        <f t="shared" si="10"/>
        <v>64.333333333333329</v>
      </c>
    </row>
    <row r="16" spans="1:13" x14ac:dyDescent="0.35">
      <c r="A16" s="3">
        <v>44000</v>
      </c>
      <c r="B16" s="4">
        <v>921</v>
      </c>
      <c r="C16" s="4">
        <f t="shared" si="0"/>
        <v>844.25</v>
      </c>
      <c r="D16" s="4">
        <f t="shared" si="1"/>
        <v>767.5</v>
      </c>
      <c r="E16" s="4">
        <f t="shared" si="2"/>
        <v>690.75</v>
      </c>
      <c r="F16" s="4">
        <f t="shared" si="3"/>
        <v>614</v>
      </c>
      <c r="G16" s="4">
        <f t="shared" si="4"/>
        <v>537.25</v>
      </c>
      <c r="H16" s="4">
        <f t="shared" si="5"/>
        <v>460.5</v>
      </c>
      <c r="I16" s="4">
        <f t="shared" si="6"/>
        <v>383.75</v>
      </c>
      <c r="J16" s="4">
        <f t="shared" si="7"/>
        <v>307</v>
      </c>
      <c r="K16" s="4">
        <f t="shared" si="8"/>
        <v>230.25</v>
      </c>
      <c r="L16" s="4">
        <f t="shared" si="9"/>
        <v>153.5</v>
      </c>
      <c r="M16" s="4">
        <f t="shared" si="10"/>
        <v>76.75</v>
      </c>
    </row>
    <row r="17" spans="1:13" x14ac:dyDescent="0.35">
      <c r="A17" s="3">
        <v>50000</v>
      </c>
      <c r="B17" s="4">
        <v>1063</v>
      </c>
      <c r="C17" s="4">
        <f t="shared" si="0"/>
        <v>974.41666666666663</v>
      </c>
      <c r="D17" s="4">
        <f t="shared" si="1"/>
        <v>885.83333333333326</v>
      </c>
      <c r="E17" s="4">
        <f t="shared" si="2"/>
        <v>797.25</v>
      </c>
      <c r="F17" s="4">
        <f t="shared" si="3"/>
        <v>708.66666666666663</v>
      </c>
      <c r="G17" s="4">
        <f t="shared" si="4"/>
        <v>620.08333333333326</v>
      </c>
      <c r="H17" s="4">
        <f t="shared" si="5"/>
        <v>531.5</v>
      </c>
      <c r="I17" s="4">
        <f t="shared" si="6"/>
        <v>442.91666666666663</v>
      </c>
      <c r="J17" s="4">
        <f t="shared" si="7"/>
        <v>354.33333333333331</v>
      </c>
      <c r="K17" s="4">
        <f t="shared" si="8"/>
        <v>265.75</v>
      </c>
      <c r="L17" s="4">
        <f t="shared" si="9"/>
        <v>177.16666666666666</v>
      </c>
      <c r="M17" s="4">
        <f t="shared" si="10"/>
        <v>88.583333333333329</v>
      </c>
    </row>
    <row r="18" spans="1:13" x14ac:dyDescent="0.35">
      <c r="A18" s="3">
        <v>54000</v>
      </c>
      <c r="B18" s="4">
        <v>1135</v>
      </c>
      <c r="C18" s="4">
        <f t="shared" si="0"/>
        <v>1040.4166666666665</v>
      </c>
      <c r="D18" s="4">
        <f t="shared" si="1"/>
        <v>945.83333333333326</v>
      </c>
      <c r="E18" s="4">
        <f t="shared" si="2"/>
        <v>851.25</v>
      </c>
      <c r="F18" s="4">
        <f t="shared" si="3"/>
        <v>756.66666666666663</v>
      </c>
      <c r="G18" s="4">
        <f t="shared" si="4"/>
        <v>662.08333333333326</v>
      </c>
      <c r="H18" s="4">
        <f t="shared" si="5"/>
        <v>567.5</v>
      </c>
      <c r="I18" s="4">
        <f t="shared" si="6"/>
        <v>472.91666666666663</v>
      </c>
      <c r="J18" s="4">
        <f t="shared" si="7"/>
        <v>378.33333333333331</v>
      </c>
      <c r="K18" s="4">
        <f t="shared" si="8"/>
        <v>283.75</v>
      </c>
      <c r="L18" s="4">
        <f t="shared" si="9"/>
        <v>189.16666666666666</v>
      </c>
      <c r="M18" s="4">
        <f t="shared" si="10"/>
        <v>94.583333333333329</v>
      </c>
    </row>
    <row r="19" spans="1:13" x14ac:dyDescent="0.35">
      <c r="A19" s="3">
        <v>56000</v>
      </c>
      <c r="B19" s="4">
        <v>1209</v>
      </c>
      <c r="C19" s="4">
        <f t="shared" si="0"/>
        <v>1108.25</v>
      </c>
      <c r="D19" s="4">
        <f t="shared" si="1"/>
        <v>1007.5</v>
      </c>
      <c r="E19" s="4">
        <f t="shared" si="2"/>
        <v>906.75</v>
      </c>
      <c r="F19" s="4">
        <f t="shared" si="3"/>
        <v>806</v>
      </c>
      <c r="G19" s="4">
        <f t="shared" si="4"/>
        <v>705.25</v>
      </c>
      <c r="H19" s="4">
        <f t="shared" si="5"/>
        <v>604.5</v>
      </c>
      <c r="I19" s="4">
        <f t="shared" si="6"/>
        <v>503.75</v>
      </c>
      <c r="J19" s="4">
        <f t="shared" si="7"/>
        <v>403</v>
      </c>
      <c r="K19" s="4">
        <f t="shared" si="8"/>
        <v>302.25</v>
      </c>
      <c r="L19" s="4">
        <f t="shared" si="9"/>
        <v>201.5</v>
      </c>
      <c r="M19" s="4">
        <f t="shared" si="10"/>
        <v>100.75</v>
      </c>
    </row>
    <row r="20" spans="1:13" x14ac:dyDescent="0.35">
      <c r="A20" s="3">
        <v>62000</v>
      </c>
      <c r="B20" s="4">
        <v>1367</v>
      </c>
      <c r="C20" s="4">
        <f t="shared" si="0"/>
        <v>1253.0833333333335</v>
      </c>
      <c r="D20" s="4">
        <f t="shared" si="1"/>
        <v>1139.1666666666667</v>
      </c>
      <c r="E20" s="4">
        <f t="shared" si="2"/>
        <v>1025.25</v>
      </c>
      <c r="F20" s="4">
        <f t="shared" si="3"/>
        <v>911.33333333333337</v>
      </c>
      <c r="G20" s="4">
        <f t="shared" si="4"/>
        <v>797.41666666666674</v>
      </c>
      <c r="H20" s="4">
        <f t="shared" si="5"/>
        <v>683.5</v>
      </c>
      <c r="I20" s="4">
        <f t="shared" si="6"/>
        <v>569.58333333333337</v>
      </c>
      <c r="J20" s="4">
        <f t="shared" si="7"/>
        <v>455.66666666666669</v>
      </c>
      <c r="K20" s="4">
        <f t="shared" si="8"/>
        <v>341.75</v>
      </c>
      <c r="L20" s="4">
        <f t="shared" si="9"/>
        <v>227.83333333333334</v>
      </c>
      <c r="M20" s="4">
        <f t="shared" si="10"/>
        <v>113.91666666666667</v>
      </c>
    </row>
    <row r="21" spans="1:13" x14ac:dyDescent="0.35">
      <c r="A21" s="3">
        <v>68000</v>
      </c>
      <c r="B21" s="4">
        <v>1543</v>
      </c>
      <c r="C21" s="4">
        <f t="shared" si="0"/>
        <v>1414.4166666666667</v>
      </c>
      <c r="D21" s="4">
        <f t="shared" si="1"/>
        <v>1285.8333333333335</v>
      </c>
      <c r="E21" s="4">
        <f t="shared" si="2"/>
        <v>1157.25</v>
      </c>
      <c r="F21" s="4">
        <f t="shared" si="3"/>
        <v>1028.6666666666667</v>
      </c>
      <c r="G21" s="4">
        <f t="shared" si="4"/>
        <v>900.08333333333337</v>
      </c>
      <c r="H21" s="4">
        <f t="shared" si="5"/>
        <v>771.5</v>
      </c>
      <c r="I21" s="4">
        <f t="shared" si="6"/>
        <v>642.91666666666674</v>
      </c>
      <c r="J21" s="4">
        <f t="shared" si="7"/>
        <v>514.33333333333337</v>
      </c>
      <c r="K21" s="4">
        <f t="shared" si="8"/>
        <v>385.75</v>
      </c>
      <c r="L21" s="4">
        <f t="shared" si="9"/>
        <v>257.16666666666669</v>
      </c>
      <c r="M21" s="4">
        <f t="shared" si="10"/>
        <v>128.58333333333334</v>
      </c>
    </row>
    <row r="22" spans="1:13" x14ac:dyDescent="0.35">
      <c r="A22" s="3">
        <v>73000</v>
      </c>
      <c r="B22" s="4">
        <v>1755</v>
      </c>
      <c r="C22" s="4">
        <f t="shared" si="0"/>
        <v>1608.75</v>
      </c>
      <c r="D22" s="4">
        <f t="shared" si="1"/>
        <v>1462.5</v>
      </c>
      <c r="E22" s="4">
        <f t="shared" si="2"/>
        <v>1316.25</v>
      </c>
      <c r="F22" s="4">
        <f t="shared" si="3"/>
        <v>1170</v>
      </c>
      <c r="G22" s="4">
        <f t="shared" si="4"/>
        <v>1023.75</v>
      </c>
      <c r="H22" s="4">
        <f t="shared" si="5"/>
        <v>877.5</v>
      </c>
      <c r="I22" s="4">
        <f t="shared" si="6"/>
        <v>731.25</v>
      </c>
      <c r="J22" s="4">
        <f t="shared" si="7"/>
        <v>585</v>
      </c>
      <c r="K22" s="4">
        <f t="shared" si="8"/>
        <v>438.75</v>
      </c>
      <c r="L22" s="4">
        <f t="shared" si="9"/>
        <v>292.5</v>
      </c>
      <c r="M22" s="4">
        <f t="shared" si="10"/>
        <v>146.25</v>
      </c>
    </row>
    <row r="23" spans="1:13" x14ac:dyDescent="0.35">
      <c r="A23" s="3">
        <v>76000</v>
      </c>
      <c r="B23" s="4">
        <v>2081</v>
      </c>
      <c r="C23" s="4">
        <f t="shared" si="0"/>
        <v>1907.5833333333333</v>
      </c>
      <c r="D23" s="4">
        <f t="shared" si="1"/>
        <v>1734.1666666666665</v>
      </c>
      <c r="E23" s="4">
        <f t="shared" si="2"/>
        <v>1560.75</v>
      </c>
      <c r="F23" s="4">
        <f t="shared" si="3"/>
        <v>1387.3333333333333</v>
      </c>
      <c r="G23" s="4">
        <f t="shared" si="4"/>
        <v>1213.9166666666665</v>
      </c>
      <c r="H23" s="4">
        <f t="shared" si="5"/>
        <v>1040.5</v>
      </c>
      <c r="I23" s="4">
        <f t="shared" si="6"/>
        <v>867.08333333333326</v>
      </c>
      <c r="J23" s="4">
        <f t="shared" si="7"/>
        <v>693.66666666666663</v>
      </c>
      <c r="K23" s="4">
        <f t="shared" si="8"/>
        <v>520.25</v>
      </c>
      <c r="L23" s="4">
        <f t="shared" si="9"/>
        <v>346.83333333333331</v>
      </c>
      <c r="M23" s="4">
        <f t="shared" si="10"/>
        <v>173.41666666666666</v>
      </c>
    </row>
    <row r="24" spans="1:13" x14ac:dyDescent="0.35">
      <c r="A24" s="3">
        <v>80000</v>
      </c>
      <c r="B24" s="4">
        <v>2560</v>
      </c>
      <c r="C24" s="4">
        <f t="shared" si="0"/>
        <v>2346.666666666667</v>
      </c>
      <c r="D24" s="4">
        <f t="shared" si="1"/>
        <v>2133.3333333333335</v>
      </c>
      <c r="E24" s="4">
        <f t="shared" si="2"/>
        <v>1920</v>
      </c>
      <c r="F24" s="4">
        <f t="shared" si="3"/>
        <v>1706.6666666666667</v>
      </c>
      <c r="G24" s="4">
        <f t="shared" si="4"/>
        <v>1493.3333333333335</v>
      </c>
      <c r="H24" s="4">
        <f t="shared" si="5"/>
        <v>1280</v>
      </c>
      <c r="I24" s="4">
        <f t="shared" si="6"/>
        <v>1066.6666666666667</v>
      </c>
      <c r="J24" s="4">
        <f t="shared" si="7"/>
        <v>853.33333333333337</v>
      </c>
      <c r="K24" s="4">
        <f t="shared" si="8"/>
        <v>640</v>
      </c>
      <c r="L24" s="4">
        <f t="shared" si="9"/>
        <v>426.66666666666669</v>
      </c>
      <c r="M24" s="4">
        <f t="shared" si="10"/>
        <v>213.33333333333334</v>
      </c>
    </row>
    <row r="26" spans="1:13" x14ac:dyDescent="0.35">
      <c r="A26" s="21" t="s">
        <v>13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x14ac:dyDescent="0.35">
      <c r="A27" s="2" t="s">
        <v>0</v>
      </c>
      <c r="B27" s="3">
        <v>12</v>
      </c>
      <c r="C27" s="3">
        <v>11</v>
      </c>
      <c r="D27" s="3">
        <v>10</v>
      </c>
      <c r="E27" s="3">
        <v>9</v>
      </c>
      <c r="F27" s="3">
        <v>8</v>
      </c>
      <c r="G27" s="3">
        <v>7</v>
      </c>
      <c r="H27" s="3">
        <v>6</v>
      </c>
      <c r="I27" s="3">
        <v>5</v>
      </c>
      <c r="J27" s="3">
        <v>4</v>
      </c>
      <c r="K27" s="3">
        <v>3</v>
      </c>
      <c r="L27" s="3">
        <v>2</v>
      </c>
      <c r="M27" s="3">
        <v>1</v>
      </c>
    </row>
    <row r="28" spans="1:13" x14ac:dyDescent="0.35">
      <c r="A28" s="5">
        <v>4500</v>
      </c>
      <c r="B28" s="4">
        <f>B6+18</f>
        <v>118</v>
      </c>
      <c r="C28" s="4">
        <f>B28/12*11</f>
        <v>108.16666666666667</v>
      </c>
      <c r="D28" s="4">
        <f>B28/12*10</f>
        <v>98.333333333333343</v>
      </c>
      <c r="E28" s="4">
        <f>B28/12*9</f>
        <v>88.5</v>
      </c>
      <c r="F28" s="4">
        <f>B28/12*8</f>
        <v>78.666666666666671</v>
      </c>
      <c r="G28" s="4">
        <f>B28/12*7</f>
        <v>68.833333333333343</v>
      </c>
      <c r="H28" s="4">
        <f>B28/12*6</f>
        <v>59</v>
      </c>
      <c r="I28" s="4">
        <f>B28/12*5</f>
        <v>49.166666666666671</v>
      </c>
      <c r="J28" s="4">
        <f>B28/12*4</f>
        <v>39.333333333333336</v>
      </c>
      <c r="K28" s="4">
        <f>B28/12*3</f>
        <v>29.5</v>
      </c>
      <c r="L28" s="4">
        <f>B28/12*2</f>
        <v>19.666666666666668</v>
      </c>
      <c r="M28" s="4">
        <f>B28/12*1</f>
        <v>9.8333333333333339</v>
      </c>
    </row>
    <row r="29" spans="1:13" x14ac:dyDescent="0.35">
      <c r="A29" s="5">
        <v>6000</v>
      </c>
      <c r="B29" s="4">
        <f t="shared" ref="B29:B46" si="11">B7+18</f>
        <v>118</v>
      </c>
      <c r="C29" s="4">
        <f t="shared" ref="C29:C46" si="12">B29/12*11</f>
        <v>108.16666666666667</v>
      </c>
      <c r="D29" s="4">
        <f t="shared" ref="D29:D46" si="13">B29/12*10</f>
        <v>98.333333333333343</v>
      </c>
      <c r="E29" s="4">
        <f t="shared" ref="E29:E46" si="14">B29/12*9</f>
        <v>88.5</v>
      </c>
      <c r="F29" s="4">
        <f t="shared" ref="F29:F46" si="15">B29/12*8</f>
        <v>78.666666666666671</v>
      </c>
      <c r="G29" s="4">
        <f t="shared" ref="G29:G46" si="16">B29/12*7</f>
        <v>68.833333333333343</v>
      </c>
      <c r="H29" s="4">
        <f t="shared" ref="H29:H46" si="17">B29/12*6</f>
        <v>59</v>
      </c>
      <c r="I29" s="4">
        <f t="shared" ref="I29:I46" si="18">B29/12*5</f>
        <v>49.166666666666671</v>
      </c>
      <c r="J29" s="4">
        <f t="shared" ref="J29:J46" si="19">B29/12*4</f>
        <v>39.333333333333336</v>
      </c>
      <c r="K29" s="4">
        <f t="shared" ref="K29:K46" si="20">B29/12*3</f>
        <v>29.5</v>
      </c>
      <c r="L29" s="4">
        <f t="shared" ref="L29:L46" si="21">B29/12*2</f>
        <v>19.666666666666668</v>
      </c>
      <c r="M29" s="4">
        <f t="shared" ref="M29:M46" si="22">B29/12*1</f>
        <v>9.8333333333333339</v>
      </c>
    </row>
    <row r="30" spans="1:13" x14ac:dyDescent="0.35">
      <c r="A30" s="5">
        <v>8000</v>
      </c>
      <c r="B30" s="4">
        <f t="shared" si="11"/>
        <v>124</v>
      </c>
      <c r="C30" s="4">
        <f t="shared" si="12"/>
        <v>113.66666666666667</v>
      </c>
      <c r="D30" s="4">
        <f t="shared" si="13"/>
        <v>103.33333333333334</v>
      </c>
      <c r="E30" s="4">
        <f t="shared" si="14"/>
        <v>93</v>
      </c>
      <c r="F30" s="4">
        <f t="shared" si="15"/>
        <v>82.666666666666671</v>
      </c>
      <c r="G30" s="4">
        <f t="shared" si="16"/>
        <v>72.333333333333343</v>
      </c>
      <c r="H30" s="4">
        <f t="shared" si="17"/>
        <v>62</v>
      </c>
      <c r="I30" s="4">
        <f t="shared" si="18"/>
        <v>51.666666666666671</v>
      </c>
      <c r="J30" s="4">
        <f t="shared" si="19"/>
        <v>41.333333333333336</v>
      </c>
      <c r="K30" s="4">
        <f t="shared" si="20"/>
        <v>31</v>
      </c>
      <c r="L30" s="4">
        <f t="shared" si="21"/>
        <v>20.666666666666668</v>
      </c>
      <c r="M30" s="4">
        <f t="shared" si="22"/>
        <v>10.333333333333334</v>
      </c>
    </row>
    <row r="31" spans="1:13" x14ac:dyDescent="0.35">
      <c r="A31" s="5">
        <v>10000</v>
      </c>
      <c r="B31" s="4">
        <f t="shared" si="11"/>
        <v>173</v>
      </c>
      <c r="C31" s="4">
        <f t="shared" si="12"/>
        <v>158.58333333333331</v>
      </c>
      <c r="D31" s="4">
        <f t="shared" si="13"/>
        <v>144.16666666666666</v>
      </c>
      <c r="E31" s="4">
        <f t="shared" si="14"/>
        <v>129.75</v>
      </c>
      <c r="F31" s="4">
        <f t="shared" si="15"/>
        <v>115.33333333333333</v>
      </c>
      <c r="G31" s="4">
        <f t="shared" si="16"/>
        <v>100.91666666666666</v>
      </c>
      <c r="H31" s="4">
        <f t="shared" si="17"/>
        <v>86.5</v>
      </c>
      <c r="I31" s="4">
        <f t="shared" si="18"/>
        <v>72.083333333333329</v>
      </c>
      <c r="J31" s="4">
        <f t="shared" si="19"/>
        <v>57.666666666666664</v>
      </c>
      <c r="K31" s="4">
        <f t="shared" si="20"/>
        <v>43.25</v>
      </c>
      <c r="L31" s="4">
        <f t="shared" si="21"/>
        <v>28.833333333333332</v>
      </c>
      <c r="M31" s="4">
        <f t="shared" si="22"/>
        <v>14.416666666666666</v>
      </c>
    </row>
    <row r="32" spans="1:13" x14ac:dyDescent="0.35">
      <c r="A32" s="5">
        <v>12000</v>
      </c>
      <c r="B32" s="4">
        <f t="shared" si="11"/>
        <v>227</v>
      </c>
      <c r="C32" s="4">
        <f t="shared" si="12"/>
        <v>208.08333333333334</v>
      </c>
      <c r="D32" s="4">
        <f t="shared" si="13"/>
        <v>189.16666666666669</v>
      </c>
      <c r="E32" s="4">
        <f t="shared" si="14"/>
        <v>170.25</v>
      </c>
      <c r="F32" s="4">
        <f t="shared" si="15"/>
        <v>151.33333333333334</v>
      </c>
      <c r="G32" s="4">
        <f t="shared" si="16"/>
        <v>132.41666666666669</v>
      </c>
      <c r="H32" s="4">
        <f t="shared" si="17"/>
        <v>113.5</v>
      </c>
      <c r="I32" s="4">
        <f t="shared" si="18"/>
        <v>94.583333333333343</v>
      </c>
      <c r="J32" s="4">
        <f t="shared" si="19"/>
        <v>75.666666666666671</v>
      </c>
      <c r="K32" s="4">
        <f t="shared" si="20"/>
        <v>56.75</v>
      </c>
      <c r="L32" s="4">
        <f t="shared" si="21"/>
        <v>37.833333333333336</v>
      </c>
      <c r="M32" s="4">
        <f t="shared" si="22"/>
        <v>18.916666666666668</v>
      </c>
    </row>
    <row r="33" spans="1:13" x14ac:dyDescent="0.35">
      <c r="A33" s="5">
        <v>16000</v>
      </c>
      <c r="B33" s="4">
        <f t="shared" si="11"/>
        <v>301</v>
      </c>
      <c r="C33" s="4">
        <f t="shared" si="12"/>
        <v>275.91666666666663</v>
      </c>
      <c r="D33" s="4">
        <f t="shared" si="13"/>
        <v>250.83333333333331</v>
      </c>
      <c r="E33" s="4">
        <f t="shared" si="14"/>
        <v>225.75</v>
      </c>
      <c r="F33" s="4">
        <f t="shared" si="15"/>
        <v>200.66666666666666</v>
      </c>
      <c r="G33" s="4">
        <f t="shared" si="16"/>
        <v>175.58333333333331</v>
      </c>
      <c r="H33" s="4">
        <f t="shared" si="17"/>
        <v>150.5</v>
      </c>
      <c r="I33" s="4">
        <f t="shared" si="18"/>
        <v>125.41666666666666</v>
      </c>
      <c r="J33" s="4">
        <f t="shared" si="19"/>
        <v>100.33333333333333</v>
      </c>
      <c r="K33" s="4">
        <f t="shared" si="20"/>
        <v>75.25</v>
      </c>
      <c r="L33" s="4">
        <f t="shared" si="21"/>
        <v>50.166666666666664</v>
      </c>
      <c r="M33" s="4">
        <f t="shared" si="22"/>
        <v>25.083333333333332</v>
      </c>
    </row>
    <row r="34" spans="1:13" x14ac:dyDescent="0.35">
      <c r="A34" s="5">
        <v>20000</v>
      </c>
      <c r="B34" s="4">
        <f t="shared" si="11"/>
        <v>374</v>
      </c>
      <c r="C34" s="4">
        <f t="shared" si="12"/>
        <v>342.83333333333337</v>
      </c>
      <c r="D34" s="4">
        <f t="shared" si="13"/>
        <v>311.66666666666669</v>
      </c>
      <c r="E34" s="4">
        <f t="shared" si="14"/>
        <v>280.5</v>
      </c>
      <c r="F34" s="4">
        <f t="shared" si="15"/>
        <v>249.33333333333334</v>
      </c>
      <c r="G34" s="4">
        <f t="shared" si="16"/>
        <v>218.16666666666669</v>
      </c>
      <c r="H34" s="4">
        <f t="shared" si="17"/>
        <v>187</v>
      </c>
      <c r="I34" s="4">
        <f t="shared" si="18"/>
        <v>155.83333333333334</v>
      </c>
      <c r="J34" s="4">
        <f t="shared" si="19"/>
        <v>124.66666666666667</v>
      </c>
      <c r="K34" s="4">
        <f t="shared" si="20"/>
        <v>93.5</v>
      </c>
      <c r="L34" s="4">
        <f t="shared" si="21"/>
        <v>62.333333333333336</v>
      </c>
      <c r="M34" s="4">
        <f t="shared" si="22"/>
        <v>31.166666666666668</v>
      </c>
    </row>
    <row r="35" spans="1:13" x14ac:dyDescent="0.35">
      <c r="A35" s="5">
        <v>26000</v>
      </c>
      <c r="B35" s="4">
        <f t="shared" si="11"/>
        <v>493</v>
      </c>
      <c r="C35" s="4">
        <f t="shared" si="12"/>
        <v>451.91666666666669</v>
      </c>
      <c r="D35" s="4">
        <f t="shared" si="13"/>
        <v>410.83333333333337</v>
      </c>
      <c r="E35" s="4">
        <f t="shared" si="14"/>
        <v>369.75</v>
      </c>
      <c r="F35" s="4">
        <f t="shared" si="15"/>
        <v>328.66666666666669</v>
      </c>
      <c r="G35" s="4">
        <f t="shared" si="16"/>
        <v>287.58333333333337</v>
      </c>
      <c r="H35" s="4">
        <f t="shared" si="17"/>
        <v>246.5</v>
      </c>
      <c r="I35" s="4">
        <f t="shared" si="18"/>
        <v>205.41666666666669</v>
      </c>
      <c r="J35" s="4">
        <f t="shared" si="19"/>
        <v>164.33333333333334</v>
      </c>
      <c r="K35" s="4">
        <f t="shared" si="20"/>
        <v>123.25</v>
      </c>
      <c r="L35" s="4">
        <f t="shared" si="21"/>
        <v>82.166666666666671</v>
      </c>
      <c r="M35" s="4">
        <f t="shared" si="22"/>
        <v>41.083333333333336</v>
      </c>
    </row>
    <row r="36" spans="1:13" x14ac:dyDescent="0.35">
      <c r="A36" s="5">
        <v>32000</v>
      </c>
      <c r="B36" s="4">
        <f t="shared" si="11"/>
        <v>627</v>
      </c>
      <c r="C36" s="4">
        <f t="shared" si="12"/>
        <v>574.75</v>
      </c>
      <c r="D36" s="4">
        <f t="shared" si="13"/>
        <v>522.5</v>
      </c>
      <c r="E36" s="4">
        <f t="shared" si="14"/>
        <v>470.25</v>
      </c>
      <c r="F36" s="4">
        <f t="shared" si="15"/>
        <v>418</v>
      </c>
      <c r="G36" s="4">
        <f t="shared" si="16"/>
        <v>365.75</v>
      </c>
      <c r="H36" s="4">
        <f t="shared" si="17"/>
        <v>313.5</v>
      </c>
      <c r="I36" s="4">
        <f t="shared" si="18"/>
        <v>261.25</v>
      </c>
      <c r="J36" s="4">
        <f t="shared" si="19"/>
        <v>209</v>
      </c>
      <c r="K36" s="4">
        <f t="shared" si="20"/>
        <v>156.75</v>
      </c>
      <c r="L36" s="4">
        <f t="shared" si="21"/>
        <v>104.5</v>
      </c>
      <c r="M36" s="4">
        <f t="shared" si="22"/>
        <v>52.25</v>
      </c>
    </row>
    <row r="37" spans="1:13" x14ac:dyDescent="0.35">
      <c r="A37" s="5">
        <v>38000</v>
      </c>
      <c r="B37" s="4">
        <f t="shared" si="11"/>
        <v>790</v>
      </c>
      <c r="C37" s="4">
        <f t="shared" si="12"/>
        <v>724.16666666666663</v>
      </c>
      <c r="D37" s="4">
        <f t="shared" si="13"/>
        <v>658.33333333333326</v>
      </c>
      <c r="E37" s="4">
        <f t="shared" si="14"/>
        <v>592.5</v>
      </c>
      <c r="F37" s="4">
        <f t="shared" si="15"/>
        <v>526.66666666666663</v>
      </c>
      <c r="G37" s="4">
        <f t="shared" si="16"/>
        <v>460.83333333333331</v>
      </c>
      <c r="H37" s="4">
        <f t="shared" si="17"/>
        <v>395</v>
      </c>
      <c r="I37" s="4">
        <f t="shared" si="18"/>
        <v>329.16666666666663</v>
      </c>
      <c r="J37" s="4">
        <f t="shared" si="19"/>
        <v>263.33333333333331</v>
      </c>
      <c r="K37" s="4">
        <f t="shared" si="20"/>
        <v>197.5</v>
      </c>
      <c r="L37" s="4">
        <f t="shared" si="21"/>
        <v>131.66666666666666</v>
      </c>
      <c r="M37" s="4">
        <f t="shared" si="22"/>
        <v>65.833333333333329</v>
      </c>
    </row>
    <row r="38" spans="1:13" x14ac:dyDescent="0.35">
      <c r="A38" s="5">
        <v>44000</v>
      </c>
      <c r="B38" s="4">
        <f t="shared" si="11"/>
        <v>939</v>
      </c>
      <c r="C38" s="4">
        <f t="shared" si="12"/>
        <v>860.75</v>
      </c>
      <c r="D38" s="4">
        <f t="shared" si="13"/>
        <v>782.5</v>
      </c>
      <c r="E38" s="4">
        <f t="shared" si="14"/>
        <v>704.25</v>
      </c>
      <c r="F38" s="4">
        <f t="shared" si="15"/>
        <v>626</v>
      </c>
      <c r="G38" s="4">
        <f t="shared" si="16"/>
        <v>547.75</v>
      </c>
      <c r="H38" s="4">
        <f t="shared" si="17"/>
        <v>469.5</v>
      </c>
      <c r="I38" s="4">
        <f t="shared" si="18"/>
        <v>391.25</v>
      </c>
      <c r="J38" s="4">
        <f t="shared" si="19"/>
        <v>313</v>
      </c>
      <c r="K38" s="4">
        <f t="shared" si="20"/>
        <v>234.75</v>
      </c>
      <c r="L38" s="4">
        <f t="shared" si="21"/>
        <v>156.5</v>
      </c>
      <c r="M38" s="4">
        <f t="shared" si="22"/>
        <v>78.25</v>
      </c>
    </row>
    <row r="39" spans="1:13" x14ac:dyDescent="0.35">
      <c r="A39" s="5">
        <v>50000</v>
      </c>
      <c r="B39" s="4">
        <f t="shared" si="11"/>
        <v>1081</v>
      </c>
      <c r="C39" s="4">
        <f t="shared" si="12"/>
        <v>990.91666666666663</v>
      </c>
      <c r="D39" s="4">
        <f t="shared" si="13"/>
        <v>900.83333333333326</v>
      </c>
      <c r="E39" s="4">
        <f t="shared" si="14"/>
        <v>810.75</v>
      </c>
      <c r="F39" s="4">
        <f t="shared" si="15"/>
        <v>720.66666666666663</v>
      </c>
      <c r="G39" s="4">
        <f t="shared" si="16"/>
        <v>630.58333333333326</v>
      </c>
      <c r="H39" s="4">
        <f t="shared" si="17"/>
        <v>540.5</v>
      </c>
      <c r="I39" s="4">
        <f t="shared" si="18"/>
        <v>450.41666666666663</v>
      </c>
      <c r="J39" s="4">
        <f t="shared" si="19"/>
        <v>360.33333333333331</v>
      </c>
      <c r="K39" s="4">
        <f t="shared" si="20"/>
        <v>270.25</v>
      </c>
      <c r="L39" s="4">
        <f t="shared" si="21"/>
        <v>180.16666666666666</v>
      </c>
      <c r="M39" s="4">
        <f t="shared" si="22"/>
        <v>90.083333333333329</v>
      </c>
    </row>
    <row r="40" spans="1:13" x14ac:dyDescent="0.35">
      <c r="A40" s="5">
        <v>54000</v>
      </c>
      <c r="B40" s="4">
        <f t="shared" si="11"/>
        <v>1153</v>
      </c>
      <c r="C40" s="4">
        <f t="shared" si="12"/>
        <v>1056.9166666666665</v>
      </c>
      <c r="D40" s="4">
        <f t="shared" si="13"/>
        <v>960.83333333333326</v>
      </c>
      <c r="E40" s="4">
        <f t="shared" si="14"/>
        <v>864.75</v>
      </c>
      <c r="F40" s="4">
        <f t="shared" si="15"/>
        <v>768.66666666666663</v>
      </c>
      <c r="G40" s="4">
        <f t="shared" si="16"/>
        <v>672.58333333333326</v>
      </c>
      <c r="H40" s="4">
        <f t="shared" si="17"/>
        <v>576.5</v>
      </c>
      <c r="I40" s="4">
        <f t="shared" si="18"/>
        <v>480.41666666666663</v>
      </c>
      <c r="J40" s="4">
        <f t="shared" si="19"/>
        <v>384.33333333333331</v>
      </c>
      <c r="K40" s="4">
        <f t="shared" si="20"/>
        <v>288.25</v>
      </c>
      <c r="L40" s="4">
        <f t="shared" si="21"/>
        <v>192.16666666666666</v>
      </c>
      <c r="M40" s="4">
        <f t="shared" si="22"/>
        <v>96.083333333333329</v>
      </c>
    </row>
    <row r="41" spans="1:13" x14ac:dyDescent="0.35">
      <c r="A41" s="5">
        <v>56000</v>
      </c>
      <c r="B41" s="4">
        <f t="shared" si="11"/>
        <v>1227</v>
      </c>
      <c r="C41" s="4">
        <f t="shared" si="12"/>
        <v>1124.75</v>
      </c>
      <c r="D41" s="4">
        <f t="shared" si="13"/>
        <v>1022.5</v>
      </c>
      <c r="E41" s="4">
        <f t="shared" si="14"/>
        <v>920.25</v>
      </c>
      <c r="F41" s="4">
        <f t="shared" si="15"/>
        <v>818</v>
      </c>
      <c r="G41" s="4">
        <f t="shared" si="16"/>
        <v>715.75</v>
      </c>
      <c r="H41" s="4">
        <f t="shared" si="17"/>
        <v>613.5</v>
      </c>
      <c r="I41" s="4">
        <f t="shared" si="18"/>
        <v>511.25</v>
      </c>
      <c r="J41" s="4">
        <f t="shared" si="19"/>
        <v>409</v>
      </c>
      <c r="K41" s="4">
        <f t="shared" si="20"/>
        <v>306.75</v>
      </c>
      <c r="L41" s="4">
        <f t="shared" si="21"/>
        <v>204.5</v>
      </c>
      <c r="M41" s="4">
        <f t="shared" si="22"/>
        <v>102.25</v>
      </c>
    </row>
    <row r="42" spans="1:13" x14ac:dyDescent="0.35">
      <c r="A42" s="5">
        <v>62000</v>
      </c>
      <c r="B42" s="4">
        <f t="shared" si="11"/>
        <v>1385</v>
      </c>
      <c r="C42" s="4">
        <f t="shared" si="12"/>
        <v>1269.5833333333335</v>
      </c>
      <c r="D42" s="4">
        <f t="shared" si="13"/>
        <v>1154.1666666666667</v>
      </c>
      <c r="E42" s="4">
        <f t="shared" si="14"/>
        <v>1038.75</v>
      </c>
      <c r="F42" s="4">
        <f t="shared" si="15"/>
        <v>923.33333333333337</v>
      </c>
      <c r="G42" s="4">
        <f t="shared" si="16"/>
        <v>807.91666666666674</v>
      </c>
      <c r="H42" s="4">
        <f t="shared" si="17"/>
        <v>692.5</v>
      </c>
      <c r="I42" s="4">
        <f t="shared" si="18"/>
        <v>577.08333333333337</v>
      </c>
      <c r="J42" s="4">
        <f t="shared" si="19"/>
        <v>461.66666666666669</v>
      </c>
      <c r="K42" s="4">
        <f t="shared" si="20"/>
        <v>346.25</v>
      </c>
      <c r="L42" s="4">
        <f t="shared" si="21"/>
        <v>230.83333333333334</v>
      </c>
      <c r="M42" s="4">
        <f t="shared" si="22"/>
        <v>115.41666666666667</v>
      </c>
    </row>
    <row r="43" spans="1:13" x14ac:dyDescent="0.35">
      <c r="A43" s="5">
        <v>68000</v>
      </c>
      <c r="B43" s="4">
        <f t="shared" si="11"/>
        <v>1561</v>
      </c>
      <c r="C43" s="4">
        <f t="shared" si="12"/>
        <v>1430.9166666666667</v>
      </c>
      <c r="D43" s="4">
        <f t="shared" si="13"/>
        <v>1300.8333333333335</v>
      </c>
      <c r="E43" s="4">
        <f t="shared" si="14"/>
        <v>1170.75</v>
      </c>
      <c r="F43" s="4">
        <f t="shared" si="15"/>
        <v>1040.6666666666667</v>
      </c>
      <c r="G43" s="4">
        <f t="shared" si="16"/>
        <v>910.58333333333337</v>
      </c>
      <c r="H43" s="4">
        <f t="shared" si="17"/>
        <v>780.5</v>
      </c>
      <c r="I43" s="4">
        <f t="shared" si="18"/>
        <v>650.41666666666674</v>
      </c>
      <c r="J43" s="4">
        <f t="shared" si="19"/>
        <v>520.33333333333337</v>
      </c>
      <c r="K43" s="4">
        <f t="shared" si="20"/>
        <v>390.25</v>
      </c>
      <c r="L43" s="4">
        <f t="shared" si="21"/>
        <v>260.16666666666669</v>
      </c>
      <c r="M43" s="4">
        <f t="shared" si="22"/>
        <v>130.08333333333334</v>
      </c>
    </row>
    <row r="44" spans="1:13" x14ac:dyDescent="0.35">
      <c r="A44" s="5">
        <v>73000</v>
      </c>
      <c r="B44" s="4">
        <f t="shared" si="11"/>
        <v>1773</v>
      </c>
      <c r="C44" s="4">
        <f t="shared" si="12"/>
        <v>1625.25</v>
      </c>
      <c r="D44" s="4">
        <f t="shared" si="13"/>
        <v>1477.5</v>
      </c>
      <c r="E44" s="4">
        <f t="shared" si="14"/>
        <v>1329.75</v>
      </c>
      <c r="F44" s="4">
        <f t="shared" si="15"/>
        <v>1182</v>
      </c>
      <c r="G44" s="4">
        <f t="shared" si="16"/>
        <v>1034.25</v>
      </c>
      <c r="H44" s="4">
        <f t="shared" si="17"/>
        <v>886.5</v>
      </c>
      <c r="I44" s="4">
        <f t="shared" si="18"/>
        <v>738.75</v>
      </c>
      <c r="J44" s="4">
        <f t="shared" si="19"/>
        <v>591</v>
      </c>
      <c r="K44" s="4">
        <f t="shared" si="20"/>
        <v>443.25</v>
      </c>
      <c r="L44" s="4">
        <f t="shared" si="21"/>
        <v>295.5</v>
      </c>
      <c r="M44" s="4">
        <f t="shared" si="22"/>
        <v>147.75</v>
      </c>
    </row>
    <row r="45" spans="1:13" x14ac:dyDescent="0.35">
      <c r="A45" s="5">
        <v>76000</v>
      </c>
      <c r="B45" s="4">
        <f t="shared" si="11"/>
        <v>2099</v>
      </c>
      <c r="C45" s="4">
        <f t="shared" si="12"/>
        <v>1924.0833333333333</v>
      </c>
      <c r="D45" s="4">
        <f t="shared" si="13"/>
        <v>1749.1666666666665</v>
      </c>
      <c r="E45" s="4">
        <f t="shared" si="14"/>
        <v>1574.25</v>
      </c>
      <c r="F45" s="4">
        <f t="shared" si="15"/>
        <v>1399.3333333333333</v>
      </c>
      <c r="G45" s="4">
        <f t="shared" si="16"/>
        <v>1224.4166666666665</v>
      </c>
      <c r="H45" s="4">
        <f t="shared" si="17"/>
        <v>1049.5</v>
      </c>
      <c r="I45" s="4">
        <f t="shared" si="18"/>
        <v>874.58333333333326</v>
      </c>
      <c r="J45" s="4">
        <f t="shared" si="19"/>
        <v>699.66666666666663</v>
      </c>
      <c r="K45" s="4">
        <f t="shared" si="20"/>
        <v>524.75</v>
      </c>
      <c r="L45" s="4">
        <f t="shared" si="21"/>
        <v>349.83333333333331</v>
      </c>
      <c r="M45" s="4">
        <f t="shared" si="22"/>
        <v>174.91666666666666</v>
      </c>
    </row>
    <row r="46" spans="1:13" x14ac:dyDescent="0.35">
      <c r="A46" s="5">
        <v>80000</v>
      </c>
      <c r="B46" s="4">
        <f t="shared" si="11"/>
        <v>2578</v>
      </c>
      <c r="C46" s="4">
        <f t="shared" si="12"/>
        <v>2363.166666666667</v>
      </c>
      <c r="D46" s="4">
        <f t="shared" si="13"/>
        <v>2148.3333333333335</v>
      </c>
      <c r="E46" s="4">
        <f t="shared" si="14"/>
        <v>1933.5</v>
      </c>
      <c r="F46" s="4">
        <f t="shared" si="15"/>
        <v>1718.6666666666667</v>
      </c>
      <c r="G46" s="4">
        <f t="shared" si="16"/>
        <v>1503.8333333333335</v>
      </c>
      <c r="H46" s="4">
        <f t="shared" si="17"/>
        <v>1289</v>
      </c>
      <c r="I46" s="4">
        <f t="shared" si="18"/>
        <v>1074.1666666666667</v>
      </c>
      <c r="J46" s="4">
        <f t="shared" si="19"/>
        <v>859.33333333333337</v>
      </c>
      <c r="K46" s="4">
        <f t="shared" si="20"/>
        <v>644.5</v>
      </c>
      <c r="L46" s="4">
        <f t="shared" si="21"/>
        <v>429.66666666666669</v>
      </c>
      <c r="M46" s="4">
        <f t="shared" si="22"/>
        <v>214.83333333333334</v>
      </c>
    </row>
  </sheetData>
  <sheetProtection algorithmName="SHA-512" hashValue="rsgIDuNJYDmc7bJaJoH/8IkDbgQ0c7C1cchdjpFKZ7mOwkPsTSOL6x1JE/Rk4vEfLRXe2EZnY9wsFwqdIlWZuw==" saltValue="IN2+TGDFPSdl5WOYdd4MoA==" spinCount="100000" sheet="1" objects="1" scenarios="1"/>
  <mergeCells count="4">
    <mergeCell ref="A4:M4"/>
    <mergeCell ref="A26:M26"/>
    <mergeCell ref="A1:M1"/>
    <mergeCell ref="A2:M2"/>
  </mergeCells>
  <phoneticPr fontId="0" type="noConversion"/>
  <pageMargins left="0.43" right="0.37" top="0.6" bottom="0.53" header="0.22" footer="0.17"/>
  <pageSetup orientation="landscape" r:id="rId1"/>
  <headerFooter alignWithMargins="0">
    <oddFooter>&amp;C&amp;P of &amp;N</oddFooter>
  </headerFooter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59"/>
  <sheetViews>
    <sheetView zoomScaleNormal="100" workbookViewId="0">
      <selection activeCell="A4" sqref="A4:XFD25"/>
    </sheetView>
  </sheetViews>
  <sheetFormatPr defaultColWidth="13.1328125" defaultRowHeight="11.65" x14ac:dyDescent="0.35"/>
  <cols>
    <col min="1" max="1" width="19.265625" style="8" bestFit="1" customWidth="1"/>
    <col min="2" max="2" width="7.265625" style="8" hidden="1" customWidth="1"/>
    <col min="3" max="3" width="10.265625" style="1" bestFit="1" customWidth="1"/>
    <col min="4" max="10" width="9.1328125" style="1" bestFit="1" customWidth="1"/>
    <col min="11" max="14" width="7.73046875" style="1" bestFit="1" customWidth="1"/>
    <col min="15" max="16384" width="13.1328125" style="1"/>
  </cols>
  <sheetData>
    <row r="1" spans="1:14" x14ac:dyDescent="0.3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3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hidden="1" x14ac:dyDescent="0.35">
      <c r="A4" s="21" t="str">
        <f>'Fee Chart'!A4:M4</f>
        <v>Trucks, Buses, Road Tractors, Private and For Hire - Effective October 1, 2019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idden="1" x14ac:dyDescent="0.35">
      <c r="A5" s="2" t="s">
        <v>3</v>
      </c>
      <c r="B5" s="2"/>
      <c r="C5" s="9">
        <v>12</v>
      </c>
      <c r="D5" s="9">
        <v>11</v>
      </c>
      <c r="E5" s="9">
        <v>10</v>
      </c>
      <c r="F5" s="9">
        <v>9</v>
      </c>
      <c r="G5" s="9">
        <v>8</v>
      </c>
      <c r="H5" s="9">
        <v>7</v>
      </c>
      <c r="I5" s="9">
        <v>6</v>
      </c>
      <c r="J5" s="9">
        <v>5</v>
      </c>
      <c r="K5" s="9">
        <v>4</v>
      </c>
      <c r="L5" s="9">
        <v>3</v>
      </c>
      <c r="M5" s="9">
        <v>2</v>
      </c>
      <c r="N5" s="9">
        <v>1</v>
      </c>
    </row>
    <row r="6" spans="1:14" hidden="1" x14ac:dyDescent="0.35">
      <c r="A6" s="10">
        <v>4500</v>
      </c>
      <c r="B6" s="5">
        <v>1</v>
      </c>
      <c r="C6" s="4">
        <f>'Fee Chart'!B6</f>
        <v>100</v>
      </c>
      <c r="D6" s="4">
        <f>C6/12*11</f>
        <v>91.666666666666671</v>
      </c>
      <c r="E6" s="4">
        <f>C6/12*10</f>
        <v>83.333333333333343</v>
      </c>
      <c r="F6" s="4">
        <f>C6/12*9</f>
        <v>75</v>
      </c>
      <c r="G6" s="4">
        <f>C6/12*8</f>
        <v>66.666666666666671</v>
      </c>
      <c r="H6" s="4">
        <f>C6/12*7</f>
        <v>58.333333333333336</v>
      </c>
      <c r="I6" s="4">
        <f>C6/12*6</f>
        <v>50</v>
      </c>
      <c r="J6" s="4">
        <f>C6/12*5</f>
        <v>41.666666666666671</v>
      </c>
      <c r="K6" s="4">
        <f>C6/12*4</f>
        <v>33.333333333333336</v>
      </c>
      <c r="L6" s="4">
        <f>C6/12*3</f>
        <v>25</v>
      </c>
      <c r="M6" s="4">
        <f>C6/12*2</f>
        <v>16.666666666666668</v>
      </c>
      <c r="N6" s="4">
        <f>C6/12*1</f>
        <v>8.3333333333333339</v>
      </c>
    </row>
    <row r="7" spans="1:14" hidden="1" x14ac:dyDescent="0.35">
      <c r="A7" s="10">
        <v>6000</v>
      </c>
      <c r="B7" s="5">
        <v>2</v>
      </c>
      <c r="C7" s="4">
        <f>'Fee Chart'!B7</f>
        <v>100</v>
      </c>
      <c r="D7" s="4">
        <f t="shared" ref="D7:D24" si="0">C7/12*11</f>
        <v>91.666666666666671</v>
      </c>
      <c r="E7" s="4">
        <f t="shared" ref="E7:E24" si="1">C7/12*10</f>
        <v>83.333333333333343</v>
      </c>
      <c r="F7" s="4">
        <f t="shared" ref="F7:F24" si="2">C7/12*9</f>
        <v>75</v>
      </c>
      <c r="G7" s="4">
        <f t="shared" ref="G7:G24" si="3">C7/12*8</f>
        <v>66.666666666666671</v>
      </c>
      <c r="H7" s="4">
        <f t="shared" ref="H7:H24" si="4">C7/12*7</f>
        <v>58.333333333333336</v>
      </c>
      <c r="I7" s="4">
        <f t="shared" ref="I7:I24" si="5">C7/12*6</f>
        <v>50</v>
      </c>
      <c r="J7" s="4">
        <f t="shared" ref="J7:J24" si="6">C7/12*5</f>
        <v>41.666666666666671</v>
      </c>
      <c r="K7" s="4">
        <f t="shared" ref="K7:K24" si="7">C7/12*4</f>
        <v>33.333333333333336</v>
      </c>
      <c r="L7" s="4">
        <f t="shared" ref="L7:L24" si="8">C7/12*3</f>
        <v>25</v>
      </c>
      <c r="M7" s="4">
        <f t="shared" ref="M7:M24" si="9">C7/12*2</f>
        <v>16.666666666666668</v>
      </c>
      <c r="N7" s="4">
        <f t="shared" ref="N7:N24" si="10">C7/12*1</f>
        <v>8.3333333333333339</v>
      </c>
    </row>
    <row r="8" spans="1:14" hidden="1" x14ac:dyDescent="0.35">
      <c r="A8" s="10">
        <v>8000</v>
      </c>
      <c r="B8" s="5">
        <v>3</v>
      </c>
      <c r="C8" s="4">
        <f>'Fee Chart'!B8</f>
        <v>106</v>
      </c>
      <c r="D8" s="4">
        <f t="shared" si="0"/>
        <v>97.166666666666671</v>
      </c>
      <c r="E8" s="4">
        <f t="shared" si="1"/>
        <v>88.333333333333343</v>
      </c>
      <c r="F8" s="4">
        <f t="shared" si="2"/>
        <v>79.5</v>
      </c>
      <c r="G8" s="4">
        <f t="shared" si="3"/>
        <v>70.666666666666671</v>
      </c>
      <c r="H8" s="4">
        <f t="shared" si="4"/>
        <v>61.833333333333336</v>
      </c>
      <c r="I8" s="4">
        <f t="shared" si="5"/>
        <v>53</v>
      </c>
      <c r="J8" s="4">
        <f t="shared" si="6"/>
        <v>44.166666666666671</v>
      </c>
      <c r="K8" s="4">
        <f t="shared" si="7"/>
        <v>35.333333333333336</v>
      </c>
      <c r="L8" s="4">
        <f t="shared" si="8"/>
        <v>26.5</v>
      </c>
      <c r="M8" s="4">
        <f t="shared" si="9"/>
        <v>17.666666666666668</v>
      </c>
      <c r="N8" s="4">
        <f t="shared" si="10"/>
        <v>8.8333333333333339</v>
      </c>
    </row>
    <row r="9" spans="1:14" hidden="1" x14ac:dyDescent="0.35">
      <c r="A9" s="10">
        <v>10000</v>
      </c>
      <c r="B9" s="5">
        <v>4</v>
      </c>
      <c r="C9" s="4">
        <f>'Fee Chart'!B9</f>
        <v>155</v>
      </c>
      <c r="D9" s="4">
        <f t="shared" si="0"/>
        <v>142.08333333333331</v>
      </c>
      <c r="E9" s="4">
        <f t="shared" si="1"/>
        <v>129.16666666666666</v>
      </c>
      <c r="F9" s="4">
        <f t="shared" si="2"/>
        <v>116.25</v>
      </c>
      <c r="G9" s="4">
        <f t="shared" si="3"/>
        <v>103.33333333333333</v>
      </c>
      <c r="H9" s="4">
        <f t="shared" si="4"/>
        <v>90.416666666666657</v>
      </c>
      <c r="I9" s="4">
        <f t="shared" si="5"/>
        <v>77.5</v>
      </c>
      <c r="J9" s="4">
        <f t="shared" si="6"/>
        <v>64.583333333333329</v>
      </c>
      <c r="K9" s="4">
        <f t="shared" si="7"/>
        <v>51.666666666666664</v>
      </c>
      <c r="L9" s="4">
        <f t="shared" si="8"/>
        <v>38.75</v>
      </c>
      <c r="M9" s="4">
        <f t="shared" si="9"/>
        <v>25.833333333333332</v>
      </c>
      <c r="N9" s="4">
        <f t="shared" si="10"/>
        <v>12.916666666666666</v>
      </c>
    </row>
    <row r="10" spans="1:14" hidden="1" x14ac:dyDescent="0.35">
      <c r="A10" s="10">
        <v>12000</v>
      </c>
      <c r="B10" s="5">
        <v>5</v>
      </c>
      <c r="C10" s="4">
        <f>'Fee Chart'!B10</f>
        <v>209</v>
      </c>
      <c r="D10" s="4">
        <f t="shared" si="0"/>
        <v>191.58333333333334</v>
      </c>
      <c r="E10" s="4">
        <f t="shared" si="1"/>
        <v>174.16666666666669</v>
      </c>
      <c r="F10" s="4">
        <f t="shared" si="2"/>
        <v>156.75</v>
      </c>
      <c r="G10" s="4">
        <f t="shared" si="3"/>
        <v>139.33333333333334</v>
      </c>
      <c r="H10" s="4">
        <f t="shared" si="4"/>
        <v>121.91666666666667</v>
      </c>
      <c r="I10" s="4">
        <f t="shared" si="5"/>
        <v>104.5</v>
      </c>
      <c r="J10" s="4">
        <f t="shared" si="6"/>
        <v>87.083333333333343</v>
      </c>
      <c r="K10" s="4">
        <f t="shared" si="7"/>
        <v>69.666666666666671</v>
      </c>
      <c r="L10" s="4">
        <f t="shared" si="8"/>
        <v>52.25</v>
      </c>
      <c r="M10" s="4">
        <f t="shared" si="9"/>
        <v>34.833333333333336</v>
      </c>
      <c r="N10" s="4">
        <f t="shared" si="10"/>
        <v>17.416666666666668</v>
      </c>
    </row>
    <row r="11" spans="1:14" hidden="1" x14ac:dyDescent="0.35">
      <c r="A11" s="10">
        <v>16000</v>
      </c>
      <c r="B11" s="5">
        <v>6</v>
      </c>
      <c r="C11" s="4">
        <f>'Fee Chart'!B11</f>
        <v>283</v>
      </c>
      <c r="D11" s="4">
        <f t="shared" si="0"/>
        <v>259.41666666666663</v>
      </c>
      <c r="E11" s="4">
        <f t="shared" si="1"/>
        <v>235.83333333333331</v>
      </c>
      <c r="F11" s="4">
        <f t="shared" si="2"/>
        <v>212.25</v>
      </c>
      <c r="G11" s="4">
        <f t="shared" si="3"/>
        <v>188.66666666666666</v>
      </c>
      <c r="H11" s="4">
        <f t="shared" si="4"/>
        <v>165.08333333333331</v>
      </c>
      <c r="I11" s="4">
        <f t="shared" si="5"/>
        <v>141.5</v>
      </c>
      <c r="J11" s="4">
        <f t="shared" si="6"/>
        <v>117.91666666666666</v>
      </c>
      <c r="K11" s="4">
        <f t="shared" si="7"/>
        <v>94.333333333333329</v>
      </c>
      <c r="L11" s="4">
        <f t="shared" si="8"/>
        <v>70.75</v>
      </c>
      <c r="M11" s="4">
        <f t="shared" si="9"/>
        <v>47.166666666666664</v>
      </c>
      <c r="N11" s="4">
        <f t="shared" si="10"/>
        <v>23.583333333333332</v>
      </c>
    </row>
    <row r="12" spans="1:14" hidden="1" x14ac:dyDescent="0.35">
      <c r="A12" s="10">
        <v>20000</v>
      </c>
      <c r="B12" s="5">
        <v>7</v>
      </c>
      <c r="C12" s="4">
        <f>'Fee Chart'!B12</f>
        <v>356</v>
      </c>
      <c r="D12" s="4">
        <f t="shared" si="0"/>
        <v>326.33333333333337</v>
      </c>
      <c r="E12" s="4">
        <f t="shared" si="1"/>
        <v>296.66666666666669</v>
      </c>
      <c r="F12" s="4">
        <f t="shared" si="2"/>
        <v>267</v>
      </c>
      <c r="G12" s="4">
        <f t="shared" si="3"/>
        <v>237.33333333333334</v>
      </c>
      <c r="H12" s="4">
        <f t="shared" si="4"/>
        <v>207.66666666666669</v>
      </c>
      <c r="I12" s="4">
        <f t="shared" si="5"/>
        <v>178</v>
      </c>
      <c r="J12" s="4">
        <f t="shared" si="6"/>
        <v>148.33333333333334</v>
      </c>
      <c r="K12" s="4">
        <f t="shared" si="7"/>
        <v>118.66666666666667</v>
      </c>
      <c r="L12" s="4">
        <f t="shared" si="8"/>
        <v>89</v>
      </c>
      <c r="M12" s="4">
        <f t="shared" si="9"/>
        <v>59.333333333333336</v>
      </c>
      <c r="N12" s="4">
        <f t="shared" si="10"/>
        <v>29.666666666666668</v>
      </c>
    </row>
    <row r="13" spans="1:14" hidden="1" x14ac:dyDescent="0.35">
      <c r="A13" s="10">
        <v>26000</v>
      </c>
      <c r="B13" s="5">
        <v>8</v>
      </c>
      <c r="C13" s="4">
        <f>'Fee Chart'!B13</f>
        <v>475</v>
      </c>
      <c r="D13" s="4">
        <f t="shared" si="0"/>
        <v>435.41666666666669</v>
      </c>
      <c r="E13" s="4">
        <f t="shared" si="1"/>
        <v>395.83333333333337</v>
      </c>
      <c r="F13" s="4">
        <f t="shared" si="2"/>
        <v>356.25</v>
      </c>
      <c r="G13" s="4">
        <f t="shared" si="3"/>
        <v>316.66666666666669</v>
      </c>
      <c r="H13" s="4">
        <f t="shared" si="4"/>
        <v>277.08333333333337</v>
      </c>
      <c r="I13" s="4">
        <f t="shared" si="5"/>
        <v>237.5</v>
      </c>
      <c r="J13" s="4">
        <f t="shared" si="6"/>
        <v>197.91666666666669</v>
      </c>
      <c r="K13" s="4">
        <f t="shared" si="7"/>
        <v>158.33333333333334</v>
      </c>
      <c r="L13" s="4">
        <f t="shared" si="8"/>
        <v>118.75</v>
      </c>
      <c r="M13" s="4">
        <f t="shared" si="9"/>
        <v>79.166666666666671</v>
      </c>
      <c r="N13" s="4">
        <f t="shared" si="10"/>
        <v>39.583333333333336</v>
      </c>
    </row>
    <row r="14" spans="1:14" hidden="1" x14ac:dyDescent="0.35">
      <c r="A14" s="10">
        <v>32000</v>
      </c>
      <c r="B14" s="5">
        <v>9</v>
      </c>
      <c r="C14" s="4">
        <f>'Fee Chart'!B14</f>
        <v>609</v>
      </c>
      <c r="D14" s="4">
        <f t="shared" si="0"/>
        <v>558.25</v>
      </c>
      <c r="E14" s="4">
        <f t="shared" si="1"/>
        <v>507.5</v>
      </c>
      <c r="F14" s="4">
        <f t="shared" si="2"/>
        <v>456.75</v>
      </c>
      <c r="G14" s="4">
        <f t="shared" si="3"/>
        <v>406</v>
      </c>
      <c r="H14" s="4">
        <f t="shared" si="4"/>
        <v>355.25</v>
      </c>
      <c r="I14" s="4">
        <f t="shared" si="5"/>
        <v>304.5</v>
      </c>
      <c r="J14" s="4">
        <f t="shared" si="6"/>
        <v>253.75</v>
      </c>
      <c r="K14" s="4">
        <f t="shared" si="7"/>
        <v>203</v>
      </c>
      <c r="L14" s="4">
        <f t="shared" si="8"/>
        <v>152.25</v>
      </c>
      <c r="M14" s="4">
        <f t="shared" si="9"/>
        <v>101.5</v>
      </c>
      <c r="N14" s="4">
        <f t="shared" si="10"/>
        <v>50.75</v>
      </c>
    </row>
    <row r="15" spans="1:14" hidden="1" x14ac:dyDescent="0.35">
      <c r="A15" s="10">
        <v>38000</v>
      </c>
      <c r="B15" s="5">
        <v>10</v>
      </c>
      <c r="C15" s="4">
        <f>'Fee Chart'!B15</f>
        <v>772</v>
      </c>
      <c r="D15" s="4">
        <f t="shared" si="0"/>
        <v>707.66666666666663</v>
      </c>
      <c r="E15" s="4">
        <f t="shared" si="1"/>
        <v>643.33333333333326</v>
      </c>
      <c r="F15" s="4">
        <f t="shared" si="2"/>
        <v>579</v>
      </c>
      <c r="G15" s="4">
        <f t="shared" si="3"/>
        <v>514.66666666666663</v>
      </c>
      <c r="H15" s="4">
        <f t="shared" si="4"/>
        <v>450.33333333333331</v>
      </c>
      <c r="I15" s="4">
        <f t="shared" si="5"/>
        <v>386</v>
      </c>
      <c r="J15" s="4">
        <f t="shared" si="6"/>
        <v>321.66666666666663</v>
      </c>
      <c r="K15" s="4">
        <f t="shared" si="7"/>
        <v>257.33333333333331</v>
      </c>
      <c r="L15" s="4">
        <f t="shared" si="8"/>
        <v>193</v>
      </c>
      <c r="M15" s="4">
        <f t="shared" si="9"/>
        <v>128.66666666666666</v>
      </c>
      <c r="N15" s="4">
        <f t="shared" si="10"/>
        <v>64.333333333333329</v>
      </c>
    </row>
    <row r="16" spans="1:14" hidden="1" x14ac:dyDescent="0.35">
      <c r="A16" s="10">
        <v>44000</v>
      </c>
      <c r="B16" s="5">
        <v>11</v>
      </c>
      <c r="C16" s="4">
        <f>'Fee Chart'!B16</f>
        <v>921</v>
      </c>
      <c r="D16" s="4">
        <f t="shared" si="0"/>
        <v>844.25</v>
      </c>
      <c r="E16" s="4">
        <f t="shared" si="1"/>
        <v>767.5</v>
      </c>
      <c r="F16" s="4">
        <f t="shared" si="2"/>
        <v>690.75</v>
      </c>
      <c r="G16" s="4">
        <f t="shared" si="3"/>
        <v>614</v>
      </c>
      <c r="H16" s="4">
        <f t="shared" si="4"/>
        <v>537.25</v>
      </c>
      <c r="I16" s="4">
        <f t="shared" si="5"/>
        <v>460.5</v>
      </c>
      <c r="J16" s="4">
        <f t="shared" si="6"/>
        <v>383.75</v>
      </c>
      <c r="K16" s="4">
        <f t="shared" si="7"/>
        <v>307</v>
      </c>
      <c r="L16" s="4">
        <f t="shared" si="8"/>
        <v>230.25</v>
      </c>
      <c r="M16" s="4">
        <f t="shared" si="9"/>
        <v>153.5</v>
      </c>
      <c r="N16" s="4">
        <f t="shared" si="10"/>
        <v>76.75</v>
      </c>
    </row>
    <row r="17" spans="1:14" hidden="1" x14ac:dyDescent="0.35">
      <c r="A17" s="10">
        <v>50000</v>
      </c>
      <c r="B17" s="5">
        <v>12</v>
      </c>
      <c r="C17" s="4">
        <f>'Fee Chart'!B17</f>
        <v>1063</v>
      </c>
      <c r="D17" s="4">
        <f t="shared" si="0"/>
        <v>974.41666666666663</v>
      </c>
      <c r="E17" s="4">
        <f t="shared" si="1"/>
        <v>885.83333333333326</v>
      </c>
      <c r="F17" s="4">
        <f t="shared" si="2"/>
        <v>797.25</v>
      </c>
      <c r="G17" s="4">
        <f t="shared" si="3"/>
        <v>708.66666666666663</v>
      </c>
      <c r="H17" s="4">
        <f t="shared" si="4"/>
        <v>620.08333333333326</v>
      </c>
      <c r="I17" s="4">
        <f t="shared" si="5"/>
        <v>531.5</v>
      </c>
      <c r="J17" s="4">
        <f t="shared" si="6"/>
        <v>442.91666666666663</v>
      </c>
      <c r="K17" s="4">
        <f t="shared" si="7"/>
        <v>354.33333333333331</v>
      </c>
      <c r="L17" s="4">
        <f t="shared" si="8"/>
        <v>265.75</v>
      </c>
      <c r="M17" s="4">
        <f t="shared" si="9"/>
        <v>177.16666666666666</v>
      </c>
      <c r="N17" s="4">
        <f t="shared" si="10"/>
        <v>88.583333333333329</v>
      </c>
    </row>
    <row r="18" spans="1:14" hidden="1" x14ac:dyDescent="0.35">
      <c r="A18" s="10">
        <v>54000</v>
      </c>
      <c r="B18" s="5">
        <v>13</v>
      </c>
      <c r="C18" s="4">
        <f>'Fee Chart'!B18</f>
        <v>1135</v>
      </c>
      <c r="D18" s="4">
        <f t="shared" si="0"/>
        <v>1040.4166666666665</v>
      </c>
      <c r="E18" s="4">
        <f t="shared" si="1"/>
        <v>945.83333333333326</v>
      </c>
      <c r="F18" s="4">
        <f t="shared" si="2"/>
        <v>851.25</v>
      </c>
      <c r="G18" s="4">
        <f t="shared" si="3"/>
        <v>756.66666666666663</v>
      </c>
      <c r="H18" s="4">
        <f t="shared" si="4"/>
        <v>662.08333333333326</v>
      </c>
      <c r="I18" s="4">
        <f t="shared" si="5"/>
        <v>567.5</v>
      </c>
      <c r="J18" s="4">
        <f t="shared" si="6"/>
        <v>472.91666666666663</v>
      </c>
      <c r="K18" s="4">
        <f t="shared" si="7"/>
        <v>378.33333333333331</v>
      </c>
      <c r="L18" s="4">
        <f t="shared" si="8"/>
        <v>283.75</v>
      </c>
      <c r="M18" s="4">
        <f t="shared" si="9"/>
        <v>189.16666666666666</v>
      </c>
      <c r="N18" s="4">
        <f t="shared" si="10"/>
        <v>94.583333333333329</v>
      </c>
    </row>
    <row r="19" spans="1:14" hidden="1" x14ac:dyDescent="0.35">
      <c r="A19" s="10">
        <v>56000</v>
      </c>
      <c r="B19" s="5">
        <v>14</v>
      </c>
      <c r="C19" s="4">
        <f>'Fee Chart'!B19</f>
        <v>1209</v>
      </c>
      <c r="D19" s="4">
        <f t="shared" si="0"/>
        <v>1108.25</v>
      </c>
      <c r="E19" s="4">
        <f t="shared" si="1"/>
        <v>1007.5</v>
      </c>
      <c r="F19" s="4">
        <f t="shared" si="2"/>
        <v>906.75</v>
      </c>
      <c r="G19" s="4">
        <f t="shared" si="3"/>
        <v>806</v>
      </c>
      <c r="H19" s="4">
        <f t="shared" si="4"/>
        <v>705.25</v>
      </c>
      <c r="I19" s="4">
        <f t="shared" si="5"/>
        <v>604.5</v>
      </c>
      <c r="J19" s="4">
        <f t="shared" si="6"/>
        <v>503.75</v>
      </c>
      <c r="K19" s="4">
        <f t="shared" si="7"/>
        <v>403</v>
      </c>
      <c r="L19" s="4">
        <f t="shared" si="8"/>
        <v>302.25</v>
      </c>
      <c r="M19" s="4">
        <f t="shared" si="9"/>
        <v>201.5</v>
      </c>
      <c r="N19" s="4">
        <f t="shared" si="10"/>
        <v>100.75</v>
      </c>
    </row>
    <row r="20" spans="1:14" hidden="1" x14ac:dyDescent="0.35">
      <c r="A20" s="10">
        <v>62000</v>
      </c>
      <c r="B20" s="5">
        <v>15</v>
      </c>
      <c r="C20" s="4">
        <f>'Fee Chart'!B20</f>
        <v>1367</v>
      </c>
      <c r="D20" s="4">
        <f t="shared" si="0"/>
        <v>1253.0833333333335</v>
      </c>
      <c r="E20" s="4">
        <f t="shared" si="1"/>
        <v>1139.1666666666667</v>
      </c>
      <c r="F20" s="4">
        <f t="shared" si="2"/>
        <v>1025.25</v>
      </c>
      <c r="G20" s="4">
        <f t="shared" si="3"/>
        <v>911.33333333333337</v>
      </c>
      <c r="H20" s="4">
        <f t="shared" si="4"/>
        <v>797.41666666666674</v>
      </c>
      <c r="I20" s="4">
        <f t="shared" si="5"/>
        <v>683.5</v>
      </c>
      <c r="J20" s="4">
        <f t="shared" si="6"/>
        <v>569.58333333333337</v>
      </c>
      <c r="K20" s="4">
        <f t="shared" si="7"/>
        <v>455.66666666666669</v>
      </c>
      <c r="L20" s="4">
        <f t="shared" si="8"/>
        <v>341.75</v>
      </c>
      <c r="M20" s="4">
        <f t="shared" si="9"/>
        <v>227.83333333333334</v>
      </c>
      <c r="N20" s="4">
        <f t="shared" si="10"/>
        <v>113.91666666666667</v>
      </c>
    </row>
    <row r="21" spans="1:14" hidden="1" x14ac:dyDescent="0.35">
      <c r="A21" s="10">
        <v>68000</v>
      </c>
      <c r="B21" s="5">
        <v>16</v>
      </c>
      <c r="C21" s="4">
        <f>'Fee Chart'!B21</f>
        <v>1543</v>
      </c>
      <c r="D21" s="4">
        <f t="shared" si="0"/>
        <v>1414.4166666666667</v>
      </c>
      <c r="E21" s="4">
        <f t="shared" si="1"/>
        <v>1285.8333333333335</v>
      </c>
      <c r="F21" s="4">
        <f t="shared" si="2"/>
        <v>1157.25</v>
      </c>
      <c r="G21" s="4">
        <f t="shared" si="3"/>
        <v>1028.6666666666667</v>
      </c>
      <c r="H21" s="4">
        <f t="shared" si="4"/>
        <v>900.08333333333337</v>
      </c>
      <c r="I21" s="4">
        <f t="shared" si="5"/>
        <v>771.5</v>
      </c>
      <c r="J21" s="4">
        <f t="shared" si="6"/>
        <v>642.91666666666674</v>
      </c>
      <c r="K21" s="4">
        <f t="shared" si="7"/>
        <v>514.33333333333337</v>
      </c>
      <c r="L21" s="4">
        <f t="shared" si="8"/>
        <v>385.75</v>
      </c>
      <c r="M21" s="4">
        <f t="shared" si="9"/>
        <v>257.16666666666669</v>
      </c>
      <c r="N21" s="4">
        <f t="shared" si="10"/>
        <v>128.58333333333334</v>
      </c>
    </row>
    <row r="22" spans="1:14" hidden="1" x14ac:dyDescent="0.35">
      <c r="A22" s="10">
        <v>73000</v>
      </c>
      <c r="B22" s="5">
        <v>17</v>
      </c>
      <c r="C22" s="4">
        <f>'Fee Chart'!B22</f>
        <v>1755</v>
      </c>
      <c r="D22" s="4">
        <f t="shared" si="0"/>
        <v>1608.75</v>
      </c>
      <c r="E22" s="4">
        <f t="shared" si="1"/>
        <v>1462.5</v>
      </c>
      <c r="F22" s="4">
        <f t="shared" si="2"/>
        <v>1316.25</v>
      </c>
      <c r="G22" s="4">
        <f t="shared" si="3"/>
        <v>1170</v>
      </c>
      <c r="H22" s="4">
        <f t="shared" si="4"/>
        <v>1023.75</v>
      </c>
      <c r="I22" s="4">
        <f t="shared" si="5"/>
        <v>877.5</v>
      </c>
      <c r="J22" s="4">
        <f t="shared" si="6"/>
        <v>731.25</v>
      </c>
      <c r="K22" s="4">
        <f t="shared" si="7"/>
        <v>585</v>
      </c>
      <c r="L22" s="4">
        <f t="shared" si="8"/>
        <v>438.75</v>
      </c>
      <c r="M22" s="4">
        <f t="shared" si="9"/>
        <v>292.5</v>
      </c>
      <c r="N22" s="4">
        <f t="shared" si="10"/>
        <v>146.25</v>
      </c>
    </row>
    <row r="23" spans="1:14" hidden="1" x14ac:dyDescent="0.35">
      <c r="A23" s="10">
        <v>76000</v>
      </c>
      <c r="B23" s="5">
        <v>18</v>
      </c>
      <c r="C23" s="4">
        <f>'Fee Chart'!B23</f>
        <v>2081</v>
      </c>
      <c r="D23" s="4">
        <f t="shared" si="0"/>
        <v>1907.5833333333333</v>
      </c>
      <c r="E23" s="4">
        <f t="shared" si="1"/>
        <v>1734.1666666666665</v>
      </c>
      <c r="F23" s="4">
        <f t="shared" si="2"/>
        <v>1560.75</v>
      </c>
      <c r="G23" s="4">
        <f t="shared" si="3"/>
        <v>1387.3333333333333</v>
      </c>
      <c r="H23" s="4">
        <f t="shared" si="4"/>
        <v>1213.9166666666665</v>
      </c>
      <c r="I23" s="4">
        <f t="shared" si="5"/>
        <v>1040.5</v>
      </c>
      <c r="J23" s="4">
        <f t="shared" si="6"/>
        <v>867.08333333333326</v>
      </c>
      <c r="K23" s="4">
        <f t="shared" si="7"/>
        <v>693.66666666666663</v>
      </c>
      <c r="L23" s="4">
        <f t="shared" si="8"/>
        <v>520.25</v>
      </c>
      <c r="M23" s="4">
        <f t="shared" si="9"/>
        <v>346.83333333333331</v>
      </c>
      <c r="N23" s="4">
        <f t="shared" si="10"/>
        <v>173.41666666666666</v>
      </c>
    </row>
    <row r="24" spans="1:14" hidden="1" x14ac:dyDescent="0.35">
      <c r="A24" s="10">
        <v>80000</v>
      </c>
      <c r="B24" s="5">
        <v>19</v>
      </c>
      <c r="C24" s="4">
        <f>'Fee Chart'!B24</f>
        <v>2560</v>
      </c>
      <c r="D24" s="4">
        <f t="shared" si="0"/>
        <v>2346.666666666667</v>
      </c>
      <c r="E24" s="4">
        <f t="shared" si="1"/>
        <v>2133.3333333333335</v>
      </c>
      <c r="F24" s="4">
        <f t="shared" si="2"/>
        <v>1920</v>
      </c>
      <c r="G24" s="4">
        <f t="shared" si="3"/>
        <v>1706.6666666666667</v>
      </c>
      <c r="H24" s="4">
        <f t="shared" si="4"/>
        <v>1493.3333333333335</v>
      </c>
      <c r="I24" s="4">
        <f t="shared" si="5"/>
        <v>1280</v>
      </c>
      <c r="J24" s="4">
        <f t="shared" si="6"/>
        <v>1066.6666666666667</v>
      </c>
      <c r="K24" s="4">
        <f t="shared" si="7"/>
        <v>853.33333333333337</v>
      </c>
      <c r="L24" s="4">
        <f t="shared" si="8"/>
        <v>640</v>
      </c>
      <c r="M24" s="4">
        <f t="shared" si="9"/>
        <v>426.66666666666669</v>
      </c>
      <c r="N24" s="4">
        <f t="shared" si="10"/>
        <v>213.33333333333334</v>
      </c>
    </row>
    <row r="25" spans="1:14" hidden="1" x14ac:dyDescent="0.35"/>
    <row r="26" spans="1:14" x14ac:dyDescent="0.35">
      <c r="A26" s="21" t="str">
        <f>'Fee Chart'!A26:M26</f>
        <v>Truck Tractors- Private and For Hire - Effective October 1, 2019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35">
      <c r="A27" s="2" t="s">
        <v>0</v>
      </c>
      <c r="B27" s="2"/>
      <c r="C27" s="9">
        <v>12</v>
      </c>
      <c r="D27" s="9">
        <v>11</v>
      </c>
      <c r="E27" s="9">
        <v>10</v>
      </c>
      <c r="F27" s="9">
        <v>9</v>
      </c>
      <c r="G27" s="9">
        <v>8</v>
      </c>
      <c r="H27" s="9">
        <v>7</v>
      </c>
      <c r="I27" s="9">
        <v>6</v>
      </c>
      <c r="J27" s="9">
        <v>5</v>
      </c>
      <c r="K27" s="9">
        <v>4</v>
      </c>
      <c r="L27" s="9">
        <v>3</v>
      </c>
      <c r="M27" s="9">
        <v>2</v>
      </c>
      <c r="N27" s="9">
        <v>1</v>
      </c>
    </row>
    <row r="28" spans="1:14" x14ac:dyDescent="0.35">
      <c r="A28" s="11">
        <v>4500</v>
      </c>
      <c r="B28" s="5">
        <v>1</v>
      </c>
      <c r="C28" s="4">
        <f>C6+18</f>
        <v>118</v>
      </c>
      <c r="D28" s="4">
        <f>C28/12*11</f>
        <v>108.16666666666667</v>
      </c>
      <c r="E28" s="4">
        <f>C28/12*10</f>
        <v>98.333333333333343</v>
      </c>
      <c r="F28" s="4">
        <f>C28/12*9</f>
        <v>88.5</v>
      </c>
      <c r="G28" s="4">
        <f>C28/12*8</f>
        <v>78.666666666666671</v>
      </c>
      <c r="H28" s="4">
        <f>C28/12*7</f>
        <v>68.833333333333343</v>
      </c>
      <c r="I28" s="4">
        <f>C28/12*6</f>
        <v>59</v>
      </c>
      <c r="J28" s="4">
        <f>C28/12*5</f>
        <v>49.166666666666671</v>
      </c>
      <c r="K28" s="4">
        <f>C28/12*4</f>
        <v>39.333333333333336</v>
      </c>
      <c r="L28" s="4">
        <f>C28/12*3</f>
        <v>29.5</v>
      </c>
      <c r="M28" s="4">
        <f>C28/12*2</f>
        <v>19.666666666666668</v>
      </c>
      <c r="N28" s="4">
        <f>C28/12*1</f>
        <v>9.8333333333333339</v>
      </c>
    </row>
    <row r="29" spans="1:14" x14ac:dyDescent="0.35">
      <c r="A29" s="11">
        <v>6000</v>
      </c>
      <c r="B29" s="5">
        <v>2</v>
      </c>
      <c r="C29" s="4">
        <f t="shared" ref="C29:C45" si="11">C7+18</f>
        <v>118</v>
      </c>
      <c r="D29" s="4">
        <f t="shared" ref="D29:D45" si="12">C29/12*11</f>
        <v>108.16666666666667</v>
      </c>
      <c r="E29" s="4">
        <f t="shared" ref="E29:E45" si="13">C29/12*10</f>
        <v>98.333333333333343</v>
      </c>
      <c r="F29" s="4">
        <f t="shared" ref="F29:F45" si="14">C29/12*9</f>
        <v>88.5</v>
      </c>
      <c r="G29" s="4">
        <f t="shared" ref="G29:G45" si="15">C29/12*8</f>
        <v>78.666666666666671</v>
      </c>
      <c r="H29" s="4">
        <f t="shared" ref="H29:H45" si="16">C29/12*7</f>
        <v>68.833333333333343</v>
      </c>
      <c r="I29" s="4">
        <f t="shared" ref="I29:I45" si="17">C29/12*6</f>
        <v>59</v>
      </c>
      <c r="J29" s="4">
        <f t="shared" ref="J29:J45" si="18">C29/12*5</f>
        <v>49.166666666666671</v>
      </c>
      <c r="K29" s="4">
        <f t="shared" ref="K29:K45" si="19">C29/12*4</f>
        <v>39.333333333333336</v>
      </c>
      <c r="L29" s="4">
        <f t="shared" ref="L29:L45" si="20">C29/12*3</f>
        <v>29.5</v>
      </c>
      <c r="M29" s="4">
        <f t="shared" ref="M29:M45" si="21">C29/12*2</f>
        <v>19.666666666666668</v>
      </c>
      <c r="N29" s="4">
        <f t="shared" ref="N29:N45" si="22">C29/12*1</f>
        <v>9.8333333333333339</v>
      </c>
    </row>
    <row r="30" spans="1:14" x14ac:dyDescent="0.35">
      <c r="A30" s="11">
        <v>8000</v>
      </c>
      <c r="B30" s="5">
        <v>3</v>
      </c>
      <c r="C30" s="4">
        <f t="shared" si="11"/>
        <v>124</v>
      </c>
      <c r="D30" s="4">
        <f t="shared" si="12"/>
        <v>113.66666666666667</v>
      </c>
      <c r="E30" s="4">
        <f t="shared" si="13"/>
        <v>103.33333333333334</v>
      </c>
      <c r="F30" s="4">
        <f t="shared" si="14"/>
        <v>93</v>
      </c>
      <c r="G30" s="4">
        <f t="shared" si="15"/>
        <v>82.666666666666671</v>
      </c>
      <c r="H30" s="4">
        <f t="shared" si="16"/>
        <v>72.333333333333343</v>
      </c>
      <c r="I30" s="4">
        <f t="shared" si="17"/>
        <v>62</v>
      </c>
      <c r="J30" s="4">
        <f t="shared" si="18"/>
        <v>51.666666666666671</v>
      </c>
      <c r="K30" s="4">
        <f t="shared" si="19"/>
        <v>41.333333333333336</v>
      </c>
      <c r="L30" s="4">
        <f t="shared" si="20"/>
        <v>31</v>
      </c>
      <c r="M30" s="4">
        <f t="shared" si="21"/>
        <v>20.666666666666668</v>
      </c>
      <c r="N30" s="4">
        <f t="shared" si="22"/>
        <v>10.333333333333334</v>
      </c>
    </row>
    <row r="31" spans="1:14" x14ac:dyDescent="0.35">
      <c r="A31" s="11">
        <v>10000</v>
      </c>
      <c r="B31" s="5">
        <v>4</v>
      </c>
      <c r="C31" s="4">
        <f t="shared" si="11"/>
        <v>173</v>
      </c>
      <c r="D31" s="4">
        <f t="shared" si="12"/>
        <v>158.58333333333331</v>
      </c>
      <c r="E31" s="4">
        <f t="shared" si="13"/>
        <v>144.16666666666666</v>
      </c>
      <c r="F31" s="4">
        <f t="shared" si="14"/>
        <v>129.75</v>
      </c>
      <c r="G31" s="4">
        <f t="shared" si="15"/>
        <v>115.33333333333333</v>
      </c>
      <c r="H31" s="4">
        <f t="shared" si="16"/>
        <v>100.91666666666666</v>
      </c>
      <c r="I31" s="4">
        <f t="shared" si="17"/>
        <v>86.5</v>
      </c>
      <c r="J31" s="4">
        <f t="shared" si="18"/>
        <v>72.083333333333329</v>
      </c>
      <c r="K31" s="4">
        <f t="shared" si="19"/>
        <v>57.666666666666664</v>
      </c>
      <c r="L31" s="4">
        <f t="shared" si="20"/>
        <v>43.25</v>
      </c>
      <c r="M31" s="4">
        <f t="shared" si="21"/>
        <v>28.833333333333332</v>
      </c>
      <c r="N31" s="4">
        <f t="shared" si="22"/>
        <v>14.416666666666666</v>
      </c>
    </row>
    <row r="32" spans="1:14" x14ac:dyDescent="0.35">
      <c r="A32" s="11">
        <v>12000</v>
      </c>
      <c r="B32" s="5">
        <v>5</v>
      </c>
      <c r="C32" s="4">
        <f t="shared" si="11"/>
        <v>227</v>
      </c>
      <c r="D32" s="4">
        <f t="shared" si="12"/>
        <v>208.08333333333334</v>
      </c>
      <c r="E32" s="4">
        <f t="shared" si="13"/>
        <v>189.16666666666669</v>
      </c>
      <c r="F32" s="4">
        <f t="shared" si="14"/>
        <v>170.25</v>
      </c>
      <c r="G32" s="4">
        <f t="shared" si="15"/>
        <v>151.33333333333334</v>
      </c>
      <c r="H32" s="4">
        <f t="shared" si="16"/>
        <v>132.41666666666669</v>
      </c>
      <c r="I32" s="4">
        <f t="shared" si="17"/>
        <v>113.5</v>
      </c>
      <c r="J32" s="4">
        <f t="shared" si="18"/>
        <v>94.583333333333343</v>
      </c>
      <c r="K32" s="4">
        <f t="shared" si="19"/>
        <v>75.666666666666671</v>
      </c>
      <c r="L32" s="4">
        <f t="shared" si="20"/>
        <v>56.75</v>
      </c>
      <c r="M32" s="4">
        <f t="shared" si="21"/>
        <v>37.833333333333336</v>
      </c>
      <c r="N32" s="4">
        <f t="shared" si="22"/>
        <v>18.916666666666668</v>
      </c>
    </row>
    <row r="33" spans="1:14" x14ac:dyDescent="0.35">
      <c r="A33" s="11">
        <v>16000</v>
      </c>
      <c r="B33" s="5">
        <v>6</v>
      </c>
      <c r="C33" s="4">
        <f t="shared" si="11"/>
        <v>301</v>
      </c>
      <c r="D33" s="4">
        <f t="shared" si="12"/>
        <v>275.91666666666663</v>
      </c>
      <c r="E33" s="4">
        <f t="shared" si="13"/>
        <v>250.83333333333331</v>
      </c>
      <c r="F33" s="4">
        <f t="shared" si="14"/>
        <v>225.75</v>
      </c>
      <c r="G33" s="4">
        <f t="shared" si="15"/>
        <v>200.66666666666666</v>
      </c>
      <c r="H33" s="4">
        <f t="shared" si="16"/>
        <v>175.58333333333331</v>
      </c>
      <c r="I33" s="4">
        <f t="shared" si="17"/>
        <v>150.5</v>
      </c>
      <c r="J33" s="4">
        <f t="shared" si="18"/>
        <v>125.41666666666666</v>
      </c>
      <c r="K33" s="4">
        <f t="shared" si="19"/>
        <v>100.33333333333333</v>
      </c>
      <c r="L33" s="4">
        <f t="shared" si="20"/>
        <v>75.25</v>
      </c>
      <c r="M33" s="4">
        <f t="shared" si="21"/>
        <v>50.166666666666664</v>
      </c>
      <c r="N33" s="4">
        <f t="shared" si="22"/>
        <v>25.083333333333332</v>
      </c>
    </row>
    <row r="34" spans="1:14" x14ac:dyDescent="0.35">
      <c r="A34" s="11">
        <v>20000</v>
      </c>
      <c r="B34" s="5">
        <v>7</v>
      </c>
      <c r="C34" s="4">
        <f t="shared" si="11"/>
        <v>374</v>
      </c>
      <c r="D34" s="4">
        <f t="shared" si="12"/>
        <v>342.83333333333337</v>
      </c>
      <c r="E34" s="4">
        <f t="shared" si="13"/>
        <v>311.66666666666669</v>
      </c>
      <c r="F34" s="4">
        <f t="shared" si="14"/>
        <v>280.5</v>
      </c>
      <c r="G34" s="4">
        <f t="shared" si="15"/>
        <v>249.33333333333334</v>
      </c>
      <c r="H34" s="4">
        <f t="shared" si="16"/>
        <v>218.16666666666669</v>
      </c>
      <c r="I34" s="4">
        <f t="shared" si="17"/>
        <v>187</v>
      </c>
      <c r="J34" s="4">
        <f t="shared" si="18"/>
        <v>155.83333333333334</v>
      </c>
      <c r="K34" s="4">
        <f t="shared" si="19"/>
        <v>124.66666666666667</v>
      </c>
      <c r="L34" s="4">
        <f t="shared" si="20"/>
        <v>93.5</v>
      </c>
      <c r="M34" s="4">
        <f t="shared" si="21"/>
        <v>62.333333333333336</v>
      </c>
      <c r="N34" s="4">
        <f t="shared" si="22"/>
        <v>31.166666666666668</v>
      </c>
    </row>
    <row r="35" spans="1:14" x14ac:dyDescent="0.35">
      <c r="A35" s="11">
        <v>26000</v>
      </c>
      <c r="B35" s="5">
        <v>8</v>
      </c>
      <c r="C35" s="4">
        <f t="shared" si="11"/>
        <v>493</v>
      </c>
      <c r="D35" s="4">
        <f t="shared" si="12"/>
        <v>451.91666666666669</v>
      </c>
      <c r="E35" s="4">
        <f t="shared" si="13"/>
        <v>410.83333333333337</v>
      </c>
      <c r="F35" s="4">
        <f t="shared" si="14"/>
        <v>369.75</v>
      </c>
      <c r="G35" s="4">
        <f t="shared" si="15"/>
        <v>328.66666666666669</v>
      </c>
      <c r="H35" s="4">
        <f t="shared" si="16"/>
        <v>287.58333333333337</v>
      </c>
      <c r="I35" s="4">
        <f t="shared" si="17"/>
        <v>246.5</v>
      </c>
      <c r="J35" s="4">
        <f t="shared" si="18"/>
        <v>205.41666666666669</v>
      </c>
      <c r="K35" s="4">
        <f t="shared" si="19"/>
        <v>164.33333333333334</v>
      </c>
      <c r="L35" s="4">
        <f t="shared" si="20"/>
        <v>123.25</v>
      </c>
      <c r="M35" s="4">
        <f t="shared" si="21"/>
        <v>82.166666666666671</v>
      </c>
      <c r="N35" s="4">
        <f t="shared" si="22"/>
        <v>41.083333333333336</v>
      </c>
    </row>
    <row r="36" spans="1:14" x14ac:dyDescent="0.35">
      <c r="A36" s="11">
        <v>32000</v>
      </c>
      <c r="B36" s="5">
        <v>9</v>
      </c>
      <c r="C36" s="4">
        <f t="shared" si="11"/>
        <v>627</v>
      </c>
      <c r="D36" s="4">
        <f t="shared" si="12"/>
        <v>574.75</v>
      </c>
      <c r="E36" s="4">
        <f t="shared" si="13"/>
        <v>522.5</v>
      </c>
      <c r="F36" s="4">
        <f t="shared" si="14"/>
        <v>470.25</v>
      </c>
      <c r="G36" s="4">
        <f t="shared" si="15"/>
        <v>418</v>
      </c>
      <c r="H36" s="4">
        <f t="shared" si="16"/>
        <v>365.75</v>
      </c>
      <c r="I36" s="4">
        <f t="shared" si="17"/>
        <v>313.5</v>
      </c>
      <c r="J36" s="4">
        <f t="shared" si="18"/>
        <v>261.25</v>
      </c>
      <c r="K36" s="4">
        <f t="shared" si="19"/>
        <v>209</v>
      </c>
      <c r="L36" s="4">
        <f t="shared" si="20"/>
        <v>156.75</v>
      </c>
      <c r="M36" s="4">
        <f t="shared" si="21"/>
        <v>104.5</v>
      </c>
      <c r="N36" s="4">
        <f t="shared" si="22"/>
        <v>52.25</v>
      </c>
    </row>
    <row r="37" spans="1:14" x14ac:dyDescent="0.35">
      <c r="A37" s="11">
        <v>38000</v>
      </c>
      <c r="B37" s="5">
        <v>10</v>
      </c>
      <c r="C37" s="4">
        <f t="shared" si="11"/>
        <v>790</v>
      </c>
      <c r="D37" s="4">
        <f t="shared" si="12"/>
        <v>724.16666666666663</v>
      </c>
      <c r="E37" s="4">
        <f t="shared" si="13"/>
        <v>658.33333333333326</v>
      </c>
      <c r="F37" s="4">
        <f t="shared" si="14"/>
        <v>592.5</v>
      </c>
      <c r="G37" s="4">
        <f t="shared" si="15"/>
        <v>526.66666666666663</v>
      </c>
      <c r="H37" s="4">
        <f t="shared" si="16"/>
        <v>460.83333333333331</v>
      </c>
      <c r="I37" s="4">
        <f t="shared" si="17"/>
        <v>395</v>
      </c>
      <c r="J37" s="4">
        <f t="shared" si="18"/>
        <v>329.16666666666663</v>
      </c>
      <c r="K37" s="4">
        <f t="shared" si="19"/>
        <v>263.33333333333331</v>
      </c>
      <c r="L37" s="4">
        <f t="shared" si="20"/>
        <v>197.5</v>
      </c>
      <c r="M37" s="4">
        <f t="shared" si="21"/>
        <v>131.66666666666666</v>
      </c>
      <c r="N37" s="4">
        <f t="shared" si="22"/>
        <v>65.833333333333329</v>
      </c>
    </row>
    <row r="38" spans="1:14" x14ac:dyDescent="0.35">
      <c r="A38" s="11">
        <v>44000</v>
      </c>
      <c r="B38" s="5">
        <v>11</v>
      </c>
      <c r="C38" s="4">
        <f t="shared" si="11"/>
        <v>939</v>
      </c>
      <c r="D38" s="4">
        <f t="shared" si="12"/>
        <v>860.75</v>
      </c>
      <c r="E38" s="4">
        <f t="shared" si="13"/>
        <v>782.5</v>
      </c>
      <c r="F38" s="4">
        <f t="shared" si="14"/>
        <v>704.25</v>
      </c>
      <c r="G38" s="4">
        <f t="shared" si="15"/>
        <v>626</v>
      </c>
      <c r="H38" s="4">
        <f t="shared" si="16"/>
        <v>547.75</v>
      </c>
      <c r="I38" s="4">
        <f t="shared" si="17"/>
        <v>469.5</v>
      </c>
      <c r="J38" s="4">
        <f t="shared" si="18"/>
        <v>391.25</v>
      </c>
      <c r="K38" s="4">
        <f t="shared" si="19"/>
        <v>313</v>
      </c>
      <c r="L38" s="4">
        <f t="shared" si="20"/>
        <v>234.75</v>
      </c>
      <c r="M38" s="4">
        <f t="shared" si="21"/>
        <v>156.5</v>
      </c>
      <c r="N38" s="4">
        <f t="shared" si="22"/>
        <v>78.25</v>
      </c>
    </row>
    <row r="39" spans="1:14" x14ac:dyDescent="0.35">
      <c r="A39" s="11">
        <v>50000</v>
      </c>
      <c r="B39" s="5">
        <v>12</v>
      </c>
      <c r="C39" s="4">
        <f t="shared" si="11"/>
        <v>1081</v>
      </c>
      <c r="D39" s="4">
        <f t="shared" si="12"/>
        <v>990.91666666666663</v>
      </c>
      <c r="E39" s="4">
        <f t="shared" si="13"/>
        <v>900.83333333333326</v>
      </c>
      <c r="F39" s="4">
        <f t="shared" si="14"/>
        <v>810.75</v>
      </c>
      <c r="G39" s="4">
        <f t="shared" si="15"/>
        <v>720.66666666666663</v>
      </c>
      <c r="H39" s="4">
        <f t="shared" si="16"/>
        <v>630.58333333333326</v>
      </c>
      <c r="I39" s="4">
        <f t="shared" si="17"/>
        <v>540.5</v>
      </c>
      <c r="J39" s="4">
        <f t="shared" si="18"/>
        <v>450.41666666666663</v>
      </c>
      <c r="K39" s="4">
        <f t="shared" si="19"/>
        <v>360.33333333333331</v>
      </c>
      <c r="L39" s="4">
        <f t="shared" si="20"/>
        <v>270.25</v>
      </c>
      <c r="M39" s="4">
        <f t="shared" si="21"/>
        <v>180.16666666666666</v>
      </c>
      <c r="N39" s="4">
        <f t="shared" si="22"/>
        <v>90.083333333333329</v>
      </c>
    </row>
    <row r="40" spans="1:14" x14ac:dyDescent="0.35">
      <c r="A40" s="11">
        <v>54000</v>
      </c>
      <c r="B40" s="5">
        <v>13</v>
      </c>
      <c r="C40" s="4">
        <f t="shared" si="11"/>
        <v>1153</v>
      </c>
      <c r="D40" s="4">
        <f t="shared" si="12"/>
        <v>1056.9166666666665</v>
      </c>
      <c r="E40" s="4">
        <f t="shared" si="13"/>
        <v>960.83333333333326</v>
      </c>
      <c r="F40" s="4">
        <f t="shared" si="14"/>
        <v>864.75</v>
      </c>
      <c r="G40" s="4">
        <f t="shared" si="15"/>
        <v>768.66666666666663</v>
      </c>
      <c r="H40" s="4">
        <f t="shared" si="16"/>
        <v>672.58333333333326</v>
      </c>
      <c r="I40" s="4">
        <f t="shared" si="17"/>
        <v>576.5</v>
      </c>
      <c r="J40" s="4">
        <f t="shared" si="18"/>
        <v>480.41666666666663</v>
      </c>
      <c r="K40" s="4">
        <f t="shared" si="19"/>
        <v>384.33333333333331</v>
      </c>
      <c r="L40" s="4">
        <f t="shared" si="20"/>
        <v>288.25</v>
      </c>
      <c r="M40" s="4">
        <f t="shared" si="21"/>
        <v>192.16666666666666</v>
      </c>
      <c r="N40" s="4">
        <f t="shared" si="22"/>
        <v>96.083333333333329</v>
      </c>
    </row>
    <row r="41" spans="1:14" x14ac:dyDescent="0.35">
      <c r="A41" s="11">
        <v>56000</v>
      </c>
      <c r="B41" s="5">
        <v>14</v>
      </c>
      <c r="C41" s="4">
        <f t="shared" si="11"/>
        <v>1227</v>
      </c>
      <c r="D41" s="4">
        <f t="shared" si="12"/>
        <v>1124.75</v>
      </c>
      <c r="E41" s="4">
        <f t="shared" si="13"/>
        <v>1022.5</v>
      </c>
      <c r="F41" s="4">
        <f t="shared" si="14"/>
        <v>920.25</v>
      </c>
      <c r="G41" s="4">
        <f t="shared" si="15"/>
        <v>818</v>
      </c>
      <c r="H41" s="4">
        <f t="shared" si="16"/>
        <v>715.75</v>
      </c>
      <c r="I41" s="4">
        <f t="shared" si="17"/>
        <v>613.5</v>
      </c>
      <c r="J41" s="4">
        <f t="shared" si="18"/>
        <v>511.25</v>
      </c>
      <c r="K41" s="4">
        <f t="shared" si="19"/>
        <v>409</v>
      </c>
      <c r="L41" s="4">
        <f t="shared" si="20"/>
        <v>306.75</v>
      </c>
      <c r="M41" s="4">
        <f t="shared" si="21"/>
        <v>204.5</v>
      </c>
      <c r="N41" s="4">
        <f t="shared" si="22"/>
        <v>102.25</v>
      </c>
    </row>
    <row r="42" spans="1:14" x14ac:dyDescent="0.35">
      <c r="A42" s="11">
        <v>62000</v>
      </c>
      <c r="B42" s="5">
        <v>15</v>
      </c>
      <c r="C42" s="4">
        <f t="shared" si="11"/>
        <v>1385</v>
      </c>
      <c r="D42" s="4">
        <f t="shared" si="12"/>
        <v>1269.5833333333335</v>
      </c>
      <c r="E42" s="4">
        <f t="shared" si="13"/>
        <v>1154.1666666666667</v>
      </c>
      <c r="F42" s="4">
        <f t="shared" si="14"/>
        <v>1038.75</v>
      </c>
      <c r="G42" s="4">
        <f t="shared" si="15"/>
        <v>923.33333333333337</v>
      </c>
      <c r="H42" s="4">
        <f t="shared" si="16"/>
        <v>807.91666666666674</v>
      </c>
      <c r="I42" s="4">
        <f t="shared" si="17"/>
        <v>692.5</v>
      </c>
      <c r="J42" s="4">
        <f t="shared" si="18"/>
        <v>577.08333333333337</v>
      </c>
      <c r="K42" s="4">
        <f t="shared" si="19"/>
        <v>461.66666666666669</v>
      </c>
      <c r="L42" s="4">
        <f t="shared" si="20"/>
        <v>346.25</v>
      </c>
      <c r="M42" s="4">
        <f t="shared" si="21"/>
        <v>230.83333333333334</v>
      </c>
      <c r="N42" s="4">
        <f t="shared" si="22"/>
        <v>115.41666666666667</v>
      </c>
    </row>
    <row r="43" spans="1:14" x14ac:dyDescent="0.35">
      <c r="A43" s="11">
        <v>68000</v>
      </c>
      <c r="B43" s="5">
        <v>16</v>
      </c>
      <c r="C43" s="4">
        <f t="shared" si="11"/>
        <v>1561</v>
      </c>
      <c r="D43" s="4">
        <f t="shared" si="12"/>
        <v>1430.9166666666667</v>
      </c>
      <c r="E43" s="4">
        <f t="shared" si="13"/>
        <v>1300.8333333333335</v>
      </c>
      <c r="F43" s="4">
        <f t="shared" si="14"/>
        <v>1170.75</v>
      </c>
      <c r="G43" s="4">
        <f t="shared" si="15"/>
        <v>1040.6666666666667</v>
      </c>
      <c r="H43" s="4">
        <f t="shared" si="16"/>
        <v>910.58333333333337</v>
      </c>
      <c r="I43" s="4">
        <f t="shared" si="17"/>
        <v>780.5</v>
      </c>
      <c r="J43" s="4">
        <f t="shared" si="18"/>
        <v>650.41666666666674</v>
      </c>
      <c r="K43" s="4">
        <f t="shared" si="19"/>
        <v>520.33333333333337</v>
      </c>
      <c r="L43" s="4">
        <f t="shared" si="20"/>
        <v>390.25</v>
      </c>
      <c r="M43" s="4">
        <f t="shared" si="21"/>
        <v>260.16666666666669</v>
      </c>
      <c r="N43" s="4">
        <f t="shared" si="22"/>
        <v>130.08333333333334</v>
      </c>
    </row>
    <row r="44" spans="1:14" x14ac:dyDescent="0.35">
      <c r="A44" s="11">
        <v>73000</v>
      </c>
      <c r="B44" s="5">
        <v>17</v>
      </c>
      <c r="C44" s="4">
        <f t="shared" si="11"/>
        <v>1773</v>
      </c>
      <c r="D44" s="4">
        <f t="shared" si="12"/>
        <v>1625.25</v>
      </c>
      <c r="E44" s="4">
        <f t="shared" si="13"/>
        <v>1477.5</v>
      </c>
      <c r="F44" s="4">
        <f t="shared" si="14"/>
        <v>1329.75</v>
      </c>
      <c r="G44" s="4">
        <f t="shared" si="15"/>
        <v>1182</v>
      </c>
      <c r="H44" s="4">
        <f t="shared" si="16"/>
        <v>1034.25</v>
      </c>
      <c r="I44" s="4">
        <f t="shared" si="17"/>
        <v>886.5</v>
      </c>
      <c r="J44" s="4">
        <f t="shared" si="18"/>
        <v>738.75</v>
      </c>
      <c r="K44" s="4">
        <f t="shared" si="19"/>
        <v>591</v>
      </c>
      <c r="L44" s="4">
        <f t="shared" si="20"/>
        <v>443.25</v>
      </c>
      <c r="M44" s="4">
        <f t="shared" si="21"/>
        <v>295.5</v>
      </c>
      <c r="N44" s="4">
        <f t="shared" si="22"/>
        <v>147.75</v>
      </c>
    </row>
    <row r="45" spans="1:14" x14ac:dyDescent="0.35">
      <c r="A45" s="11">
        <v>76000</v>
      </c>
      <c r="B45" s="5">
        <v>18</v>
      </c>
      <c r="C45" s="4">
        <f t="shared" si="11"/>
        <v>2099</v>
      </c>
      <c r="D45" s="4">
        <f t="shared" si="12"/>
        <v>1924.0833333333333</v>
      </c>
      <c r="E45" s="4">
        <f t="shared" si="13"/>
        <v>1749.1666666666665</v>
      </c>
      <c r="F45" s="4">
        <f t="shared" si="14"/>
        <v>1574.25</v>
      </c>
      <c r="G45" s="4">
        <f t="shared" si="15"/>
        <v>1399.3333333333333</v>
      </c>
      <c r="H45" s="4">
        <f t="shared" si="16"/>
        <v>1224.4166666666665</v>
      </c>
      <c r="I45" s="4">
        <f t="shared" si="17"/>
        <v>1049.5</v>
      </c>
      <c r="J45" s="4">
        <f t="shared" si="18"/>
        <v>874.58333333333326</v>
      </c>
      <c r="K45" s="4">
        <f t="shared" si="19"/>
        <v>699.66666666666663</v>
      </c>
      <c r="L45" s="4">
        <f t="shared" si="20"/>
        <v>524.75</v>
      </c>
      <c r="M45" s="4">
        <f t="shared" si="21"/>
        <v>349.83333333333331</v>
      </c>
      <c r="N45" s="4">
        <f t="shared" si="22"/>
        <v>174.91666666666666</v>
      </c>
    </row>
    <row r="46" spans="1:14" x14ac:dyDescent="0.35">
      <c r="A46" s="11">
        <v>80000</v>
      </c>
      <c r="B46" s="5">
        <v>19</v>
      </c>
      <c r="C46" s="4">
        <f>C24+18</f>
        <v>2578</v>
      </c>
      <c r="D46" s="4">
        <f>C46/12*11</f>
        <v>2363.166666666667</v>
      </c>
      <c r="E46" s="4">
        <f>C46/12*10</f>
        <v>2148.3333333333335</v>
      </c>
      <c r="F46" s="4">
        <f>C46/12*9</f>
        <v>1933.5</v>
      </c>
      <c r="G46" s="4">
        <f>C46/12*8</f>
        <v>1718.6666666666667</v>
      </c>
      <c r="H46" s="4">
        <f>C46/12*7</f>
        <v>1503.8333333333335</v>
      </c>
      <c r="I46" s="4">
        <f>C46/12*6</f>
        <v>1289</v>
      </c>
      <c r="J46" s="4">
        <f>C46/12*5</f>
        <v>1074.1666666666667</v>
      </c>
      <c r="K46" s="4">
        <f>C46/12*4</f>
        <v>859.33333333333337</v>
      </c>
      <c r="L46" s="4">
        <f>C46/12*3</f>
        <v>644.5</v>
      </c>
      <c r="M46" s="4">
        <f>C46/12*2</f>
        <v>429.66666666666669</v>
      </c>
      <c r="N46" s="4">
        <f>C46/12*1</f>
        <v>214.83333333333334</v>
      </c>
    </row>
    <row r="49" spans="1:4" x14ac:dyDescent="0.35">
      <c r="A49" s="6" t="s">
        <v>10</v>
      </c>
      <c r="B49" s="6"/>
      <c r="C49" s="6"/>
    </row>
    <row r="50" spans="1:4" x14ac:dyDescent="0.35">
      <c r="A50" s="1"/>
      <c r="B50" s="1"/>
    </row>
    <row r="51" spans="1:4" x14ac:dyDescent="0.35">
      <c r="A51" s="7" t="s">
        <v>4</v>
      </c>
      <c r="B51" s="12">
        <f>IFERROR(VLOOKUP(C51,A28:B46,2,FALSE),VLOOKUP(C51,A28:B46,2)+1)</f>
        <v>15</v>
      </c>
      <c r="C51" s="17">
        <v>62000</v>
      </c>
    </row>
    <row r="52" spans="1:4" x14ac:dyDescent="0.35">
      <c r="A52" s="7" t="s">
        <v>5</v>
      </c>
      <c r="B52" s="7"/>
      <c r="C52" s="18">
        <v>12</v>
      </c>
      <c r="D52" s="1" t="s">
        <v>6</v>
      </c>
    </row>
    <row r="53" spans="1:4" x14ac:dyDescent="0.35">
      <c r="A53" s="7" t="s">
        <v>8</v>
      </c>
      <c r="B53" s="7"/>
      <c r="C53" s="19">
        <v>2.1250000000000002E-2</v>
      </c>
    </row>
    <row r="54" spans="1:4" x14ac:dyDescent="0.35">
      <c r="A54" s="7"/>
      <c r="B54" s="7"/>
    </row>
    <row r="55" spans="1:4" x14ac:dyDescent="0.35">
      <c r="A55" s="13" t="s">
        <v>9</v>
      </c>
      <c r="B55" s="13"/>
      <c r="C55" s="14">
        <f>INDEX('Truck-Tractor Calculation Model'!$C$28:$N$46,MATCH($B$51,'Truck-Tractor Calculation Model'!$B$28:$B$46,1),MATCH($C$52,C27:N27,0))</f>
        <v>1385</v>
      </c>
    </row>
    <row r="56" spans="1:4" x14ac:dyDescent="0.35">
      <c r="A56" s="1"/>
      <c r="B56" s="1"/>
    </row>
    <row r="57" spans="1:4" x14ac:dyDescent="0.35">
      <c r="A57" s="1"/>
      <c r="B57" s="1"/>
    </row>
    <row r="58" spans="1:4" ht="12" thickBot="1" x14ac:dyDescent="0.4">
      <c r="A58" s="15" t="s">
        <v>7</v>
      </c>
      <c r="B58" s="15"/>
      <c r="C58" s="20">
        <f>C55*C53</f>
        <v>29.431250000000002</v>
      </c>
    </row>
    <row r="59" spans="1:4" ht="12" thickTop="1" x14ac:dyDescent="0.35">
      <c r="A59" s="24" t="s">
        <v>11</v>
      </c>
      <c r="B59" s="24"/>
      <c r="C59" s="24"/>
    </row>
  </sheetData>
  <sheetProtection algorithmName="SHA-512" hashValue="vmk7cX2+dsdv/DgWP8SL946UbHttchGfOqpHud1wUwdMr2xHx708kKj4gl26Bj6FIEIx2IW4xjeGfvMBVuOqbA==" saltValue="uqyaZr0WraDUjPYTvhR2Ow==" spinCount="100000" sheet="1" objects="1" scenarios="1"/>
  <mergeCells count="5">
    <mergeCell ref="A1:N1"/>
    <mergeCell ref="A2:N2"/>
    <mergeCell ref="A4:N4"/>
    <mergeCell ref="A26:N26"/>
    <mergeCell ref="A59:C59"/>
  </mergeCells>
  <conditionalFormatting sqref="C28:N46">
    <cfRule type="cellIs" dxfId="1" priority="4" operator="equal">
      <formula>$C$55</formula>
    </cfRule>
  </conditionalFormatting>
  <pageMargins left="0.43" right="0.37" top="0.6" bottom="0.53" header="0.22" footer="0.17"/>
  <pageSetup orientation="landscape" r:id="rId1"/>
  <headerFooter alignWithMargins="0">
    <oddFooter>&amp;C&amp;P of &amp;N</oddFooter>
  </headerFooter>
  <rowBreaks count="1" manualBreakCount="1">
    <brk id="2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59"/>
  <sheetViews>
    <sheetView zoomScaleNormal="100" workbookViewId="0">
      <selection sqref="A1:N1"/>
    </sheetView>
  </sheetViews>
  <sheetFormatPr defaultColWidth="13.1328125" defaultRowHeight="11.65" x14ac:dyDescent="0.35"/>
  <cols>
    <col min="1" max="1" width="19.265625" style="8" bestFit="1" customWidth="1"/>
    <col min="2" max="2" width="7.265625" style="8" hidden="1" customWidth="1"/>
    <col min="3" max="3" width="10.265625" style="1" bestFit="1" customWidth="1"/>
    <col min="4" max="10" width="9.1328125" style="1" bestFit="1" customWidth="1"/>
    <col min="11" max="14" width="7.73046875" style="1" bestFit="1" customWidth="1"/>
    <col min="15" max="16384" width="13.1328125" style="1"/>
  </cols>
  <sheetData>
    <row r="1" spans="1:14" x14ac:dyDescent="0.35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35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4" x14ac:dyDescent="0.35">
      <c r="A4" s="21" t="str">
        <f>'Fee Chart'!A4:M4</f>
        <v>Trucks, Buses, Road Tractors, Private and For Hire - Effective October 1, 2019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35">
      <c r="A5" s="2" t="s">
        <v>3</v>
      </c>
      <c r="B5" s="2"/>
      <c r="C5" s="9">
        <v>12</v>
      </c>
      <c r="D5" s="9">
        <v>11</v>
      </c>
      <c r="E5" s="9">
        <v>10</v>
      </c>
      <c r="F5" s="9">
        <v>9</v>
      </c>
      <c r="G5" s="9">
        <v>8</v>
      </c>
      <c r="H5" s="9">
        <v>7</v>
      </c>
      <c r="I5" s="9">
        <v>6</v>
      </c>
      <c r="J5" s="9">
        <v>5</v>
      </c>
      <c r="K5" s="9">
        <v>4</v>
      </c>
      <c r="L5" s="9">
        <v>3</v>
      </c>
      <c r="M5" s="9">
        <v>2</v>
      </c>
      <c r="N5" s="9">
        <v>1</v>
      </c>
    </row>
    <row r="6" spans="1:14" x14ac:dyDescent="0.35">
      <c r="A6" s="10">
        <v>4500</v>
      </c>
      <c r="B6" s="5">
        <v>1</v>
      </c>
      <c r="C6" s="4">
        <f>'Fee Chart'!B6</f>
        <v>100</v>
      </c>
      <c r="D6" s="4">
        <f>C6/12*11</f>
        <v>91.666666666666671</v>
      </c>
      <c r="E6" s="4">
        <f>C6/12*10</f>
        <v>83.333333333333343</v>
      </c>
      <c r="F6" s="4">
        <f>C6/12*9</f>
        <v>75</v>
      </c>
      <c r="G6" s="4">
        <f>C6/12*8</f>
        <v>66.666666666666671</v>
      </c>
      <c r="H6" s="4">
        <f>C6/12*7</f>
        <v>58.333333333333336</v>
      </c>
      <c r="I6" s="4">
        <f>C6/12*6</f>
        <v>50</v>
      </c>
      <c r="J6" s="4">
        <f>C6/12*5</f>
        <v>41.666666666666671</v>
      </c>
      <c r="K6" s="4">
        <f>C6/12*4</f>
        <v>33.333333333333336</v>
      </c>
      <c r="L6" s="4">
        <f>C6/12*3</f>
        <v>25</v>
      </c>
      <c r="M6" s="4">
        <f>C6/12*2</f>
        <v>16.666666666666668</v>
      </c>
      <c r="N6" s="4">
        <f>C6/12*1</f>
        <v>8.3333333333333339</v>
      </c>
    </row>
    <row r="7" spans="1:14" x14ac:dyDescent="0.35">
      <c r="A7" s="10">
        <v>6000</v>
      </c>
      <c r="B7" s="5">
        <v>2</v>
      </c>
      <c r="C7" s="4">
        <f>'Fee Chart'!B7</f>
        <v>100</v>
      </c>
      <c r="D7" s="4">
        <f t="shared" ref="D7:D24" si="0">C7/12*11</f>
        <v>91.666666666666671</v>
      </c>
      <c r="E7" s="4">
        <f t="shared" ref="E7:E24" si="1">C7/12*10</f>
        <v>83.333333333333343</v>
      </c>
      <c r="F7" s="4">
        <f t="shared" ref="F7:F24" si="2">C7/12*9</f>
        <v>75</v>
      </c>
      <c r="G7" s="4">
        <f t="shared" ref="G7:G24" si="3">C7/12*8</f>
        <v>66.666666666666671</v>
      </c>
      <c r="H7" s="4">
        <f t="shared" ref="H7:H24" si="4">C7/12*7</f>
        <v>58.333333333333336</v>
      </c>
      <c r="I7" s="4">
        <f t="shared" ref="I7:I24" si="5">C7/12*6</f>
        <v>50</v>
      </c>
      <c r="J7" s="4">
        <f t="shared" ref="J7:J24" si="6">C7/12*5</f>
        <v>41.666666666666671</v>
      </c>
      <c r="K7" s="4">
        <f t="shared" ref="K7:K24" si="7">C7/12*4</f>
        <v>33.333333333333336</v>
      </c>
      <c r="L7" s="4">
        <f t="shared" ref="L7:L24" si="8">C7/12*3</f>
        <v>25</v>
      </c>
      <c r="M7" s="4">
        <f t="shared" ref="M7:M24" si="9">C7/12*2</f>
        <v>16.666666666666668</v>
      </c>
      <c r="N7" s="4">
        <f t="shared" ref="N7:N24" si="10">C7/12*1</f>
        <v>8.3333333333333339</v>
      </c>
    </row>
    <row r="8" spans="1:14" x14ac:dyDescent="0.35">
      <c r="A8" s="10">
        <v>8000</v>
      </c>
      <c r="B8" s="5">
        <v>3</v>
      </c>
      <c r="C8" s="4">
        <f>'Fee Chart'!B8</f>
        <v>106</v>
      </c>
      <c r="D8" s="4">
        <f t="shared" si="0"/>
        <v>97.166666666666671</v>
      </c>
      <c r="E8" s="4">
        <f t="shared" si="1"/>
        <v>88.333333333333343</v>
      </c>
      <c r="F8" s="4">
        <f t="shared" si="2"/>
        <v>79.5</v>
      </c>
      <c r="G8" s="4">
        <f t="shared" si="3"/>
        <v>70.666666666666671</v>
      </c>
      <c r="H8" s="4">
        <f t="shared" si="4"/>
        <v>61.833333333333336</v>
      </c>
      <c r="I8" s="4">
        <f t="shared" si="5"/>
        <v>53</v>
      </c>
      <c r="J8" s="4">
        <f t="shared" si="6"/>
        <v>44.166666666666671</v>
      </c>
      <c r="K8" s="4">
        <f t="shared" si="7"/>
        <v>35.333333333333336</v>
      </c>
      <c r="L8" s="4">
        <f t="shared" si="8"/>
        <v>26.5</v>
      </c>
      <c r="M8" s="4">
        <f t="shared" si="9"/>
        <v>17.666666666666668</v>
      </c>
      <c r="N8" s="4">
        <f t="shared" si="10"/>
        <v>8.8333333333333339</v>
      </c>
    </row>
    <row r="9" spans="1:14" x14ac:dyDescent="0.35">
      <c r="A9" s="10">
        <v>10000</v>
      </c>
      <c r="B9" s="5">
        <v>4</v>
      </c>
      <c r="C9" s="4">
        <f>'Fee Chart'!B9</f>
        <v>155</v>
      </c>
      <c r="D9" s="4">
        <f t="shared" si="0"/>
        <v>142.08333333333331</v>
      </c>
      <c r="E9" s="4">
        <f t="shared" si="1"/>
        <v>129.16666666666666</v>
      </c>
      <c r="F9" s="4">
        <f t="shared" si="2"/>
        <v>116.25</v>
      </c>
      <c r="G9" s="4">
        <f t="shared" si="3"/>
        <v>103.33333333333333</v>
      </c>
      <c r="H9" s="4">
        <f t="shared" si="4"/>
        <v>90.416666666666657</v>
      </c>
      <c r="I9" s="4">
        <f t="shared" si="5"/>
        <v>77.5</v>
      </c>
      <c r="J9" s="4">
        <f t="shared" si="6"/>
        <v>64.583333333333329</v>
      </c>
      <c r="K9" s="4">
        <f t="shared" si="7"/>
        <v>51.666666666666664</v>
      </c>
      <c r="L9" s="4">
        <f t="shared" si="8"/>
        <v>38.75</v>
      </c>
      <c r="M9" s="4">
        <f t="shared" si="9"/>
        <v>25.833333333333332</v>
      </c>
      <c r="N9" s="4">
        <f t="shared" si="10"/>
        <v>12.916666666666666</v>
      </c>
    </row>
    <row r="10" spans="1:14" x14ac:dyDescent="0.35">
      <c r="A10" s="10">
        <v>12000</v>
      </c>
      <c r="B10" s="5">
        <v>5</v>
      </c>
      <c r="C10" s="4">
        <f>'Fee Chart'!B10</f>
        <v>209</v>
      </c>
      <c r="D10" s="4">
        <f t="shared" si="0"/>
        <v>191.58333333333334</v>
      </c>
      <c r="E10" s="4">
        <f t="shared" si="1"/>
        <v>174.16666666666669</v>
      </c>
      <c r="F10" s="4">
        <f t="shared" si="2"/>
        <v>156.75</v>
      </c>
      <c r="G10" s="4">
        <f t="shared" si="3"/>
        <v>139.33333333333334</v>
      </c>
      <c r="H10" s="4">
        <f t="shared" si="4"/>
        <v>121.91666666666667</v>
      </c>
      <c r="I10" s="4">
        <f t="shared" si="5"/>
        <v>104.5</v>
      </c>
      <c r="J10" s="4">
        <f t="shared" si="6"/>
        <v>87.083333333333343</v>
      </c>
      <c r="K10" s="4">
        <f t="shared" si="7"/>
        <v>69.666666666666671</v>
      </c>
      <c r="L10" s="4">
        <f t="shared" si="8"/>
        <v>52.25</v>
      </c>
      <c r="M10" s="4">
        <f t="shared" si="9"/>
        <v>34.833333333333336</v>
      </c>
      <c r="N10" s="4">
        <f t="shared" si="10"/>
        <v>17.416666666666668</v>
      </c>
    </row>
    <row r="11" spans="1:14" x14ac:dyDescent="0.35">
      <c r="A11" s="10">
        <v>16000</v>
      </c>
      <c r="B11" s="5">
        <v>6</v>
      </c>
      <c r="C11" s="4">
        <f>'Fee Chart'!B11</f>
        <v>283</v>
      </c>
      <c r="D11" s="4">
        <f t="shared" si="0"/>
        <v>259.41666666666663</v>
      </c>
      <c r="E11" s="4">
        <f t="shared" si="1"/>
        <v>235.83333333333331</v>
      </c>
      <c r="F11" s="4">
        <f t="shared" si="2"/>
        <v>212.25</v>
      </c>
      <c r="G11" s="4">
        <f t="shared" si="3"/>
        <v>188.66666666666666</v>
      </c>
      <c r="H11" s="4">
        <f t="shared" si="4"/>
        <v>165.08333333333331</v>
      </c>
      <c r="I11" s="4">
        <f t="shared" si="5"/>
        <v>141.5</v>
      </c>
      <c r="J11" s="4">
        <f t="shared" si="6"/>
        <v>117.91666666666666</v>
      </c>
      <c r="K11" s="4">
        <f t="shared" si="7"/>
        <v>94.333333333333329</v>
      </c>
      <c r="L11" s="4">
        <f t="shared" si="8"/>
        <v>70.75</v>
      </c>
      <c r="M11" s="4">
        <f t="shared" si="9"/>
        <v>47.166666666666664</v>
      </c>
      <c r="N11" s="4">
        <f t="shared" si="10"/>
        <v>23.583333333333332</v>
      </c>
    </row>
    <row r="12" spans="1:14" x14ac:dyDescent="0.35">
      <c r="A12" s="10">
        <v>20000</v>
      </c>
      <c r="B12" s="5">
        <v>7</v>
      </c>
      <c r="C12" s="4">
        <f>'Fee Chart'!B12</f>
        <v>356</v>
      </c>
      <c r="D12" s="4">
        <f t="shared" si="0"/>
        <v>326.33333333333337</v>
      </c>
      <c r="E12" s="4">
        <f t="shared" si="1"/>
        <v>296.66666666666669</v>
      </c>
      <c r="F12" s="4">
        <f t="shared" si="2"/>
        <v>267</v>
      </c>
      <c r="G12" s="4">
        <f t="shared" si="3"/>
        <v>237.33333333333334</v>
      </c>
      <c r="H12" s="4">
        <f t="shared" si="4"/>
        <v>207.66666666666669</v>
      </c>
      <c r="I12" s="4">
        <f t="shared" si="5"/>
        <v>178</v>
      </c>
      <c r="J12" s="4">
        <f t="shared" si="6"/>
        <v>148.33333333333334</v>
      </c>
      <c r="K12" s="4">
        <f t="shared" si="7"/>
        <v>118.66666666666667</v>
      </c>
      <c r="L12" s="4">
        <f t="shared" si="8"/>
        <v>89</v>
      </c>
      <c r="M12" s="4">
        <f t="shared" si="9"/>
        <v>59.333333333333336</v>
      </c>
      <c r="N12" s="4">
        <f t="shared" si="10"/>
        <v>29.666666666666668</v>
      </c>
    </row>
    <row r="13" spans="1:14" x14ac:dyDescent="0.35">
      <c r="A13" s="10">
        <v>26000</v>
      </c>
      <c r="B13" s="5">
        <v>8</v>
      </c>
      <c r="C13" s="4">
        <f>'Fee Chart'!B13</f>
        <v>475</v>
      </c>
      <c r="D13" s="4">
        <f t="shared" si="0"/>
        <v>435.41666666666669</v>
      </c>
      <c r="E13" s="4">
        <f t="shared" si="1"/>
        <v>395.83333333333337</v>
      </c>
      <c r="F13" s="4">
        <f t="shared" si="2"/>
        <v>356.25</v>
      </c>
      <c r="G13" s="4">
        <f t="shared" si="3"/>
        <v>316.66666666666669</v>
      </c>
      <c r="H13" s="4">
        <f t="shared" si="4"/>
        <v>277.08333333333337</v>
      </c>
      <c r="I13" s="4">
        <f t="shared" si="5"/>
        <v>237.5</v>
      </c>
      <c r="J13" s="4">
        <f t="shared" si="6"/>
        <v>197.91666666666669</v>
      </c>
      <c r="K13" s="4">
        <f t="shared" si="7"/>
        <v>158.33333333333334</v>
      </c>
      <c r="L13" s="4">
        <f t="shared" si="8"/>
        <v>118.75</v>
      </c>
      <c r="M13" s="4">
        <f t="shared" si="9"/>
        <v>79.166666666666671</v>
      </c>
      <c r="N13" s="4">
        <f t="shared" si="10"/>
        <v>39.583333333333336</v>
      </c>
    </row>
    <row r="14" spans="1:14" x14ac:dyDescent="0.35">
      <c r="A14" s="10">
        <v>32000</v>
      </c>
      <c r="B14" s="5">
        <v>9</v>
      </c>
      <c r="C14" s="4">
        <f>'Fee Chart'!B14</f>
        <v>609</v>
      </c>
      <c r="D14" s="4">
        <f t="shared" si="0"/>
        <v>558.25</v>
      </c>
      <c r="E14" s="4">
        <f t="shared" si="1"/>
        <v>507.5</v>
      </c>
      <c r="F14" s="4">
        <f t="shared" si="2"/>
        <v>456.75</v>
      </c>
      <c r="G14" s="4">
        <f t="shared" si="3"/>
        <v>406</v>
      </c>
      <c r="H14" s="4">
        <f t="shared" si="4"/>
        <v>355.25</v>
      </c>
      <c r="I14" s="4">
        <f t="shared" si="5"/>
        <v>304.5</v>
      </c>
      <c r="J14" s="4">
        <f t="shared" si="6"/>
        <v>253.75</v>
      </c>
      <c r="K14" s="4">
        <f t="shared" si="7"/>
        <v>203</v>
      </c>
      <c r="L14" s="4">
        <f t="shared" si="8"/>
        <v>152.25</v>
      </c>
      <c r="M14" s="4">
        <f t="shared" si="9"/>
        <v>101.5</v>
      </c>
      <c r="N14" s="4">
        <f t="shared" si="10"/>
        <v>50.75</v>
      </c>
    </row>
    <row r="15" spans="1:14" x14ac:dyDescent="0.35">
      <c r="A15" s="10">
        <v>38000</v>
      </c>
      <c r="B15" s="5">
        <v>10</v>
      </c>
      <c r="C15" s="4">
        <f>'Fee Chart'!B15</f>
        <v>772</v>
      </c>
      <c r="D15" s="4">
        <f t="shared" si="0"/>
        <v>707.66666666666663</v>
      </c>
      <c r="E15" s="4">
        <f t="shared" si="1"/>
        <v>643.33333333333326</v>
      </c>
      <c r="F15" s="4">
        <f t="shared" si="2"/>
        <v>579</v>
      </c>
      <c r="G15" s="4">
        <f t="shared" si="3"/>
        <v>514.66666666666663</v>
      </c>
      <c r="H15" s="4">
        <f t="shared" si="4"/>
        <v>450.33333333333331</v>
      </c>
      <c r="I15" s="4">
        <f t="shared" si="5"/>
        <v>386</v>
      </c>
      <c r="J15" s="4">
        <f t="shared" si="6"/>
        <v>321.66666666666663</v>
      </c>
      <c r="K15" s="4">
        <f t="shared" si="7"/>
        <v>257.33333333333331</v>
      </c>
      <c r="L15" s="4">
        <f t="shared" si="8"/>
        <v>193</v>
      </c>
      <c r="M15" s="4">
        <f t="shared" si="9"/>
        <v>128.66666666666666</v>
      </c>
      <c r="N15" s="4">
        <f t="shared" si="10"/>
        <v>64.333333333333329</v>
      </c>
    </row>
    <row r="16" spans="1:14" x14ac:dyDescent="0.35">
      <c r="A16" s="10">
        <v>44000</v>
      </c>
      <c r="B16" s="5">
        <v>11</v>
      </c>
      <c r="C16" s="4">
        <f>'Fee Chart'!B16</f>
        <v>921</v>
      </c>
      <c r="D16" s="4">
        <f t="shared" si="0"/>
        <v>844.25</v>
      </c>
      <c r="E16" s="4">
        <f t="shared" si="1"/>
        <v>767.5</v>
      </c>
      <c r="F16" s="4">
        <f t="shared" si="2"/>
        <v>690.75</v>
      </c>
      <c r="G16" s="4">
        <f t="shared" si="3"/>
        <v>614</v>
      </c>
      <c r="H16" s="4">
        <f t="shared" si="4"/>
        <v>537.25</v>
      </c>
      <c r="I16" s="4">
        <f t="shared" si="5"/>
        <v>460.5</v>
      </c>
      <c r="J16" s="4">
        <f t="shared" si="6"/>
        <v>383.75</v>
      </c>
      <c r="K16" s="4">
        <f t="shared" si="7"/>
        <v>307</v>
      </c>
      <c r="L16" s="4">
        <f t="shared" si="8"/>
        <v>230.25</v>
      </c>
      <c r="M16" s="4">
        <f t="shared" si="9"/>
        <v>153.5</v>
      </c>
      <c r="N16" s="4">
        <f t="shared" si="10"/>
        <v>76.75</v>
      </c>
    </row>
    <row r="17" spans="1:14" x14ac:dyDescent="0.35">
      <c r="A17" s="10">
        <v>50000</v>
      </c>
      <c r="B17" s="5">
        <v>12</v>
      </c>
      <c r="C17" s="4">
        <f>'Fee Chart'!B17</f>
        <v>1063</v>
      </c>
      <c r="D17" s="4">
        <f t="shared" si="0"/>
        <v>974.41666666666663</v>
      </c>
      <c r="E17" s="4">
        <f t="shared" si="1"/>
        <v>885.83333333333326</v>
      </c>
      <c r="F17" s="4">
        <f t="shared" si="2"/>
        <v>797.25</v>
      </c>
      <c r="G17" s="4">
        <f t="shared" si="3"/>
        <v>708.66666666666663</v>
      </c>
      <c r="H17" s="4">
        <f t="shared" si="4"/>
        <v>620.08333333333326</v>
      </c>
      <c r="I17" s="4">
        <f t="shared" si="5"/>
        <v>531.5</v>
      </c>
      <c r="J17" s="4">
        <f t="shared" si="6"/>
        <v>442.91666666666663</v>
      </c>
      <c r="K17" s="4">
        <f t="shared" si="7"/>
        <v>354.33333333333331</v>
      </c>
      <c r="L17" s="4">
        <f t="shared" si="8"/>
        <v>265.75</v>
      </c>
      <c r="M17" s="4">
        <f t="shared" si="9"/>
        <v>177.16666666666666</v>
      </c>
      <c r="N17" s="4">
        <f t="shared" si="10"/>
        <v>88.583333333333329</v>
      </c>
    </row>
    <row r="18" spans="1:14" x14ac:dyDescent="0.35">
      <c r="A18" s="10">
        <v>54000</v>
      </c>
      <c r="B18" s="5">
        <v>13</v>
      </c>
      <c r="C18" s="4">
        <f>'Fee Chart'!B18</f>
        <v>1135</v>
      </c>
      <c r="D18" s="4">
        <f t="shared" si="0"/>
        <v>1040.4166666666665</v>
      </c>
      <c r="E18" s="4">
        <f t="shared" si="1"/>
        <v>945.83333333333326</v>
      </c>
      <c r="F18" s="4">
        <f t="shared" si="2"/>
        <v>851.25</v>
      </c>
      <c r="G18" s="4">
        <f t="shared" si="3"/>
        <v>756.66666666666663</v>
      </c>
      <c r="H18" s="4">
        <f t="shared" si="4"/>
        <v>662.08333333333326</v>
      </c>
      <c r="I18" s="4">
        <f t="shared" si="5"/>
        <v>567.5</v>
      </c>
      <c r="J18" s="4">
        <f t="shared" si="6"/>
        <v>472.91666666666663</v>
      </c>
      <c r="K18" s="4">
        <f t="shared" si="7"/>
        <v>378.33333333333331</v>
      </c>
      <c r="L18" s="4">
        <f t="shared" si="8"/>
        <v>283.75</v>
      </c>
      <c r="M18" s="4">
        <f t="shared" si="9"/>
        <v>189.16666666666666</v>
      </c>
      <c r="N18" s="4">
        <f t="shared" si="10"/>
        <v>94.583333333333329</v>
      </c>
    </row>
    <row r="19" spans="1:14" x14ac:dyDescent="0.35">
      <c r="A19" s="10">
        <v>56000</v>
      </c>
      <c r="B19" s="5">
        <v>14</v>
      </c>
      <c r="C19" s="4">
        <f>'Fee Chart'!B19</f>
        <v>1209</v>
      </c>
      <c r="D19" s="4">
        <f t="shared" si="0"/>
        <v>1108.25</v>
      </c>
      <c r="E19" s="4">
        <f t="shared" si="1"/>
        <v>1007.5</v>
      </c>
      <c r="F19" s="4">
        <f t="shared" si="2"/>
        <v>906.75</v>
      </c>
      <c r="G19" s="4">
        <f t="shared" si="3"/>
        <v>806</v>
      </c>
      <c r="H19" s="4">
        <f t="shared" si="4"/>
        <v>705.25</v>
      </c>
      <c r="I19" s="4">
        <f t="shared" si="5"/>
        <v>604.5</v>
      </c>
      <c r="J19" s="4">
        <f t="shared" si="6"/>
        <v>503.75</v>
      </c>
      <c r="K19" s="4">
        <f t="shared" si="7"/>
        <v>403</v>
      </c>
      <c r="L19" s="4">
        <f t="shared" si="8"/>
        <v>302.25</v>
      </c>
      <c r="M19" s="4">
        <f t="shared" si="9"/>
        <v>201.5</v>
      </c>
      <c r="N19" s="4">
        <f t="shared" si="10"/>
        <v>100.75</v>
      </c>
    </row>
    <row r="20" spans="1:14" x14ac:dyDescent="0.35">
      <c r="A20" s="10">
        <v>62000</v>
      </c>
      <c r="B20" s="5">
        <v>15</v>
      </c>
      <c r="C20" s="4">
        <f>'Fee Chart'!B20</f>
        <v>1367</v>
      </c>
      <c r="D20" s="4">
        <f t="shared" si="0"/>
        <v>1253.0833333333335</v>
      </c>
      <c r="E20" s="4">
        <f t="shared" si="1"/>
        <v>1139.1666666666667</v>
      </c>
      <c r="F20" s="4">
        <f t="shared" si="2"/>
        <v>1025.25</v>
      </c>
      <c r="G20" s="4">
        <f t="shared" si="3"/>
        <v>911.33333333333337</v>
      </c>
      <c r="H20" s="4">
        <f t="shared" si="4"/>
        <v>797.41666666666674</v>
      </c>
      <c r="I20" s="4">
        <f t="shared" si="5"/>
        <v>683.5</v>
      </c>
      <c r="J20" s="4">
        <f t="shared" si="6"/>
        <v>569.58333333333337</v>
      </c>
      <c r="K20" s="4">
        <f t="shared" si="7"/>
        <v>455.66666666666669</v>
      </c>
      <c r="L20" s="4">
        <f t="shared" si="8"/>
        <v>341.75</v>
      </c>
      <c r="M20" s="4">
        <f t="shared" si="9"/>
        <v>227.83333333333334</v>
      </c>
      <c r="N20" s="4">
        <f t="shared" si="10"/>
        <v>113.91666666666667</v>
      </c>
    </row>
    <row r="21" spans="1:14" x14ac:dyDescent="0.35">
      <c r="A21" s="10">
        <v>68000</v>
      </c>
      <c r="B21" s="5">
        <v>16</v>
      </c>
      <c r="C21" s="4">
        <f>'Fee Chart'!B21</f>
        <v>1543</v>
      </c>
      <c r="D21" s="4">
        <f t="shared" si="0"/>
        <v>1414.4166666666667</v>
      </c>
      <c r="E21" s="4">
        <f t="shared" si="1"/>
        <v>1285.8333333333335</v>
      </c>
      <c r="F21" s="4">
        <f t="shared" si="2"/>
        <v>1157.25</v>
      </c>
      <c r="G21" s="4">
        <f t="shared" si="3"/>
        <v>1028.6666666666667</v>
      </c>
      <c r="H21" s="4">
        <f t="shared" si="4"/>
        <v>900.08333333333337</v>
      </c>
      <c r="I21" s="4">
        <f t="shared" si="5"/>
        <v>771.5</v>
      </c>
      <c r="J21" s="4">
        <f t="shared" si="6"/>
        <v>642.91666666666674</v>
      </c>
      <c r="K21" s="4">
        <f t="shared" si="7"/>
        <v>514.33333333333337</v>
      </c>
      <c r="L21" s="4">
        <f t="shared" si="8"/>
        <v>385.75</v>
      </c>
      <c r="M21" s="4">
        <f t="shared" si="9"/>
        <v>257.16666666666669</v>
      </c>
      <c r="N21" s="4">
        <f t="shared" si="10"/>
        <v>128.58333333333334</v>
      </c>
    </row>
    <row r="22" spans="1:14" x14ac:dyDescent="0.35">
      <c r="A22" s="10">
        <v>73000</v>
      </c>
      <c r="B22" s="5">
        <v>17</v>
      </c>
      <c r="C22" s="4">
        <f>'Fee Chart'!B22</f>
        <v>1755</v>
      </c>
      <c r="D22" s="4">
        <f t="shared" si="0"/>
        <v>1608.75</v>
      </c>
      <c r="E22" s="4">
        <f t="shared" si="1"/>
        <v>1462.5</v>
      </c>
      <c r="F22" s="4">
        <f t="shared" si="2"/>
        <v>1316.25</v>
      </c>
      <c r="G22" s="4">
        <f t="shared" si="3"/>
        <v>1170</v>
      </c>
      <c r="H22" s="4">
        <f t="shared" si="4"/>
        <v>1023.75</v>
      </c>
      <c r="I22" s="4">
        <f t="shared" si="5"/>
        <v>877.5</v>
      </c>
      <c r="J22" s="4">
        <f t="shared" si="6"/>
        <v>731.25</v>
      </c>
      <c r="K22" s="4">
        <f t="shared" si="7"/>
        <v>585</v>
      </c>
      <c r="L22" s="4">
        <f t="shared" si="8"/>
        <v>438.75</v>
      </c>
      <c r="M22" s="4">
        <f t="shared" si="9"/>
        <v>292.5</v>
      </c>
      <c r="N22" s="4">
        <f t="shared" si="10"/>
        <v>146.25</v>
      </c>
    </row>
    <row r="23" spans="1:14" x14ac:dyDescent="0.35">
      <c r="A23" s="10">
        <v>76000</v>
      </c>
      <c r="B23" s="5">
        <v>18</v>
      </c>
      <c r="C23" s="4">
        <f>'Fee Chart'!B23</f>
        <v>2081</v>
      </c>
      <c r="D23" s="4">
        <f t="shared" si="0"/>
        <v>1907.5833333333333</v>
      </c>
      <c r="E23" s="4">
        <f t="shared" si="1"/>
        <v>1734.1666666666665</v>
      </c>
      <c r="F23" s="4">
        <f t="shared" si="2"/>
        <v>1560.75</v>
      </c>
      <c r="G23" s="4">
        <f t="shared" si="3"/>
        <v>1387.3333333333333</v>
      </c>
      <c r="H23" s="4">
        <f t="shared" si="4"/>
        <v>1213.9166666666665</v>
      </c>
      <c r="I23" s="4">
        <f t="shared" si="5"/>
        <v>1040.5</v>
      </c>
      <c r="J23" s="4">
        <f t="shared" si="6"/>
        <v>867.08333333333326</v>
      </c>
      <c r="K23" s="4">
        <f t="shared" si="7"/>
        <v>693.66666666666663</v>
      </c>
      <c r="L23" s="4">
        <f t="shared" si="8"/>
        <v>520.25</v>
      </c>
      <c r="M23" s="4">
        <f t="shared" si="9"/>
        <v>346.83333333333331</v>
      </c>
      <c r="N23" s="4">
        <f t="shared" si="10"/>
        <v>173.41666666666666</v>
      </c>
    </row>
    <row r="24" spans="1:14" x14ac:dyDescent="0.35">
      <c r="A24" s="10">
        <v>80000</v>
      </c>
      <c r="B24" s="5">
        <v>19</v>
      </c>
      <c r="C24" s="4">
        <f>'Fee Chart'!B24</f>
        <v>2560</v>
      </c>
      <c r="D24" s="4">
        <f t="shared" si="0"/>
        <v>2346.666666666667</v>
      </c>
      <c r="E24" s="4">
        <f t="shared" si="1"/>
        <v>2133.3333333333335</v>
      </c>
      <c r="F24" s="4">
        <f t="shared" si="2"/>
        <v>1920</v>
      </c>
      <c r="G24" s="4">
        <f t="shared" si="3"/>
        <v>1706.6666666666667</v>
      </c>
      <c r="H24" s="4">
        <f t="shared" si="4"/>
        <v>1493.3333333333335</v>
      </c>
      <c r="I24" s="4">
        <f t="shared" si="5"/>
        <v>1280</v>
      </c>
      <c r="J24" s="4">
        <f t="shared" si="6"/>
        <v>1066.6666666666667</v>
      </c>
      <c r="K24" s="4">
        <f t="shared" si="7"/>
        <v>853.33333333333337</v>
      </c>
      <c r="L24" s="4">
        <f t="shared" si="8"/>
        <v>640</v>
      </c>
      <c r="M24" s="4">
        <f t="shared" si="9"/>
        <v>426.66666666666669</v>
      </c>
      <c r="N24" s="4">
        <f t="shared" si="10"/>
        <v>213.33333333333334</v>
      </c>
    </row>
    <row r="26" spans="1:14" hidden="1" x14ac:dyDescent="0.35">
      <c r="A26" s="21" t="str">
        <f>'Fee Chart'!A26:M26</f>
        <v>Truck Tractors- Private and For Hire - Effective October 1, 2019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idden="1" x14ac:dyDescent="0.35">
      <c r="A27" s="2" t="s">
        <v>0</v>
      </c>
      <c r="B27" s="2"/>
      <c r="C27" s="9">
        <v>12</v>
      </c>
      <c r="D27" s="9">
        <v>11</v>
      </c>
      <c r="E27" s="9">
        <v>10</v>
      </c>
      <c r="F27" s="9">
        <v>9</v>
      </c>
      <c r="G27" s="9">
        <v>8</v>
      </c>
      <c r="H27" s="9">
        <v>7</v>
      </c>
      <c r="I27" s="9">
        <v>6</v>
      </c>
      <c r="J27" s="9">
        <v>5</v>
      </c>
      <c r="K27" s="9">
        <v>4</v>
      </c>
      <c r="L27" s="9">
        <v>3</v>
      </c>
      <c r="M27" s="9">
        <v>2</v>
      </c>
      <c r="N27" s="9">
        <v>1</v>
      </c>
    </row>
    <row r="28" spans="1:14" hidden="1" x14ac:dyDescent="0.35">
      <c r="A28" s="11">
        <v>4500</v>
      </c>
      <c r="B28" s="5">
        <v>1</v>
      </c>
      <c r="C28" s="4">
        <f>C6+18</f>
        <v>118</v>
      </c>
      <c r="D28" s="4">
        <f>C28/12*11</f>
        <v>108.16666666666667</v>
      </c>
      <c r="E28" s="4">
        <f>C28/12*10</f>
        <v>98.333333333333343</v>
      </c>
      <c r="F28" s="4">
        <f>C28/12*9</f>
        <v>88.5</v>
      </c>
      <c r="G28" s="4">
        <f>C28/12*8</f>
        <v>78.666666666666671</v>
      </c>
      <c r="H28" s="4">
        <f>C28/12*7</f>
        <v>68.833333333333343</v>
      </c>
      <c r="I28" s="4">
        <f>C28/12*6</f>
        <v>59</v>
      </c>
      <c r="J28" s="4">
        <f>C28/12*5</f>
        <v>49.166666666666671</v>
      </c>
      <c r="K28" s="4">
        <f>C28/12*4</f>
        <v>39.333333333333336</v>
      </c>
      <c r="L28" s="4">
        <f>C28/12*3</f>
        <v>29.5</v>
      </c>
      <c r="M28" s="4">
        <f>C28/12*2</f>
        <v>19.666666666666668</v>
      </c>
      <c r="N28" s="4">
        <f>C28/12*1</f>
        <v>9.8333333333333339</v>
      </c>
    </row>
    <row r="29" spans="1:14" hidden="1" x14ac:dyDescent="0.35">
      <c r="A29" s="11">
        <v>6000</v>
      </c>
      <c r="B29" s="5">
        <v>2</v>
      </c>
      <c r="C29" s="4">
        <f t="shared" ref="C29:C45" si="11">C7+18</f>
        <v>118</v>
      </c>
      <c r="D29" s="4">
        <f t="shared" ref="D29:D45" si="12">C29/12*11</f>
        <v>108.16666666666667</v>
      </c>
      <c r="E29" s="4">
        <f t="shared" ref="E29:E45" si="13">C29/12*10</f>
        <v>98.333333333333343</v>
      </c>
      <c r="F29" s="4">
        <f t="shared" ref="F29:F45" si="14">C29/12*9</f>
        <v>88.5</v>
      </c>
      <c r="G29" s="4">
        <f t="shared" ref="G29:G45" si="15">C29/12*8</f>
        <v>78.666666666666671</v>
      </c>
      <c r="H29" s="4">
        <f t="shared" ref="H29:H45" si="16">C29/12*7</f>
        <v>68.833333333333343</v>
      </c>
      <c r="I29" s="4">
        <f t="shared" ref="I29:I45" si="17">C29/12*6</f>
        <v>59</v>
      </c>
      <c r="J29" s="4">
        <f t="shared" ref="J29:J45" si="18">C29/12*5</f>
        <v>49.166666666666671</v>
      </c>
      <c r="K29" s="4">
        <f t="shared" ref="K29:K45" si="19">C29/12*4</f>
        <v>39.333333333333336</v>
      </c>
      <c r="L29" s="4">
        <f t="shared" ref="L29:L45" si="20">C29/12*3</f>
        <v>29.5</v>
      </c>
      <c r="M29" s="4">
        <f t="shared" ref="M29:M45" si="21">C29/12*2</f>
        <v>19.666666666666668</v>
      </c>
      <c r="N29" s="4">
        <f t="shared" ref="N29:N45" si="22">C29/12*1</f>
        <v>9.8333333333333339</v>
      </c>
    </row>
    <row r="30" spans="1:14" hidden="1" x14ac:dyDescent="0.35">
      <c r="A30" s="11">
        <v>8000</v>
      </c>
      <c r="B30" s="5">
        <v>3</v>
      </c>
      <c r="C30" s="4">
        <f t="shared" si="11"/>
        <v>124</v>
      </c>
      <c r="D30" s="4">
        <f t="shared" si="12"/>
        <v>113.66666666666667</v>
      </c>
      <c r="E30" s="4">
        <f t="shared" si="13"/>
        <v>103.33333333333334</v>
      </c>
      <c r="F30" s="4">
        <f t="shared" si="14"/>
        <v>93</v>
      </c>
      <c r="G30" s="4">
        <f t="shared" si="15"/>
        <v>82.666666666666671</v>
      </c>
      <c r="H30" s="4">
        <f t="shared" si="16"/>
        <v>72.333333333333343</v>
      </c>
      <c r="I30" s="4">
        <f t="shared" si="17"/>
        <v>62</v>
      </c>
      <c r="J30" s="4">
        <f t="shared" si="18"/>
        <v>51.666666666666671</v>
      </c>
      <c r="K30" s="4">
        <f t="shared" si="19"/>
        <v>41.333333333333336</v>
      </c>
      <c r="L30" s="4">
        <f t="shared" si="20"/>
        <v>31</v>
      </c>
      <c r="M30" s="4">
        <f t="shared" si="21"/>
        <v>20.666666666666668</v>
      </c>
      <c r="N30" s="4">
        <f t="shared" si="22"/>
        <v>10.333333333333334</v>
      </c>
    </row>
    <row r="31" spans="1:14" hidden="1" x14ac:dyDescent="0.35">
      <c r="A31" s="11">
        <v>10000</v>
      </c>
      <c r="B31" s="5">
        <v>4</v>
      </c>
      <c r="C31" s="4">
        <f t="shared" si="11"/>
        <v>173</v>
      </c>
      <c r="D31" s="4">
        <f t="shared" si="12"/>
        <v>158.58333333333331</v>
      </c>
      <c r="E31" s="4">
        <f t="shared" si="13"/>
        <v>144.16666666666666</v>
      </c>
      <c r="F31" s="4">
        <f t="shared" si="14"/>
        <v>129.75</v>
      </c>
      <c r="G31" s="4">
        <f t="shared" si="15"/>
        <v>115.33333333333333</v>
      </c>
      <c r="H31" s="4">
        <f t="shared" si="16"/>
        <v>100.91666666666666</v>
      </c>
      <c r="I31" s="4">
        <f t="shared" si="17"/>
        <v>86.5</v>
      </c>
      <c r="J31" s="4">
        <f t="shared" si="18"/>
        <v>72.083333333333329</v>
      </c>
      <c r="K31" s="4">
        <f t="shared" si="19"/>
        <v>57.666666666666664</v>
      </c>
      <c r="L31" s="4">
        <f t="shared" si="20"/>
        <v>43.25</v>
      </c>
      <c r="M31" s="4">
        <f t="shared" si="21"/>
        <v>28.833333333333332</v>
      </c>
      <c r="N31" s="4">
        <f t="shared" si="22"/>
        <v>14.416666666666666</v>
      </c>
    </row>
    <row r="32" spans="1:14" hidden="1" x14ac:dyDescent="0.35">
      <c r="A32" s="11">
        <v>12000</v>
      </c>
      <c r="B32" s="5">
        <v>5</v>
      </c>
      <c r="C32" s="4">
        <f t="shared" si="11"/>
        <v>227</v>
      </c>
      <c r="D32" s="4">
        <f t="shared" si="12"/>
        <v>208.08333333333334</v>
      </c>
      <c r="E32" s="4">
        <f t="shared" si="13"/>
        <v>189.16666666666669</v>
      </c>
      <c r="F32" s="4">
        <f t="shared" si="14"/>
        <v>170.25</v>
      </c>
      <c r="G32" s="4">
        <f t="shared" si="15"/>
        <v>151.33333333333334</v>
      </c>
      <c r="H32" s="4">
        <f t="shared" si="16"/>
        <v>132.41666666666669</v>
      </c>
      <c r="I32" s="4">
        <f t="shared" si="17"/>
        <v>113.5</v>
      </c>
      <c r="J32" s="4">
        <f t="shared" si="18"/>
        <v>94.583333333333343</v>
      </c>
      <c r="K32" s="4">
        <f t="shared" si="19"/>
        <v>75.666666666666671</v>
      </c>
      <c r="L32" s="4">
        <f t="shared" si="20"/>
        <v>56.75</v>
      </c>
      <c r="M32" s="4">
        <f t="shared" si="21"/>
        <v>37.833333333333336</v>
      </c>
      <c r="N32" s="4">
        <f t="shared" si="22"/>
        <v>18.916666666666668</v>
      </c>
    </row>
    <row r="33" spans="1:14" hidden="1" x14ac:dyDescent="0.35">
      <c r="A33" s="11">
        <v>16000</v>
      </c>
      <c r="B33" s="5">
        <v>6</v>
      </c>
      <c r="C33" s="4">
        <f t="shared" si="11"/>
        <v>301</v>
      </c>
      <c r="D33" s="4">
        <f t="shared" si="12"/>
        <v>275.91666666666663</v>
      </c>
      <c r="E33" s="4">
        <f t="shared" si="13"/>
        <v>250.83333333333331</v>
      </c>
      <c r="F33" s="4">
        <f t="shared" si="14"/>
        <v>225.75</v>
      </c>
      <c r="G33" s="4">
        <f t="shared" si="15"/>
        <v>200.66666666666666</v>
      </c>
      <c r="H33" s="4">
        <f t="shared" si="16"/>
        <v>175.58333333333331</v>
      </c>
      <c r="I33" s="4">
        <f t="shared" si="17"/>
        <v>150.5</v>
      </c>
      <c r="J33" s="4">
        <f t="shared" si="18"/>
        <v>125.41666666666666</v>
      </c>
      <c r="K33" s="4">
        <f t="shared" si="19"/>
        <v>100.33333333333333</v>
      </c>
      <c r="L33" s="4">
        <f t="shared" si="20"/>
        <v>75.25</v>
      </c>
      <c r="M33" s="4">
        <f t="shared" si="21"/>
        <v>50.166666666666664</v>
      </c>
      <c r="N33" s="4">
        <f t="shared" si="22"/>
        <v>25.083333333333332</v>
      </c>
    </row>
    <row r="34" spans="1:14" hidden="1" x14ac:dyDescent="0.35">
      <c r="A34" s="11">
        <v>20000</v>
      </c>
      <c r="B34" s="5">
        <v>7</v>
      </c>
      <c r="C34" s="4">
        <f t="shared" si="11"/>
        <v>374</v>
      </c>
      <c r="D34" s="4">
        <f t="shared" si="12"/>
        <v>342.83333333333337</v>
      </c>
      <c r="E34" s="4">
        <f t="shared" si="13"/>
        <v>311.66666666666669</v>
      </c>
      <c r="F34" s="4">
        <f t="shared" si="14"/>
        <v>280.5</v>
      </c>
      <c r="G34" s="4">
        <f t="shared" si="15"/>
        <v>249.33333333333334</v>
      </c>
      <c r="H34" s="4">
        <f t="shared" si="16"/>
        <v>218.16666666666669</v>
      </c>
      <c r="I34" s="4">
        <f t="shared" si="17"/>
        <v>187</v>
      </c>
      <c r="J34" s="4">
        <f t="shared" si="18"/>
        <v>155.83333333333334</v>
      </c>
      <c r="K34" s="4">
        <f t="shared" si="19"/>
        <v>124.66666666666667</v>
      </c>
      <c r="L34" s="4">
        <f t="shared" si="20"/>
        <v>93.5</v>
      </c>
      <c r="M34" s="4">
        <f t="shared" si="21"/>
        <v>62.333333333333336</v>
      </c>
      <c r="N34" s="4">
        <f t="shared" si="22"/>
        <v>31.166666666666668</v>
      </c>
    </row>
    <row r="35" spans="1:14" hidden="1" x14ac:dyDescent="0.35">
      <c r="A35" s="11">
        <v>26000</v>
      </c>
      <c r="B35" s="5">
        <v>8</v>
      </c>
      <c r="C35" s="4">
        <f t="shared" si="11"/>
        <v>493</v>
      </c>
      <c r="D35" s="4">
        <f t="shared" si="12"/>
        <v>451.91666666666669</v>
      </c>
      <c r="E35" s="4">
        <f t="shared" si="13"/>
        <v>410.83333333333337</v>
      </c>
      <c r="F35" s="4">
        <f t="shared" si="14"/>
        <v>369.75</v>
      </c>
      <c r="G35" s="4">
        <f t="shared" si="15"/>
        <v>328.66666666666669</v>
      </c>
      <c r="H35" s="4">
        <f t="shared" si="16"/>
        <v>287.58333333333337</v>
      </c>
      <c r="I35" s="4">
        <f t="shared" si="17"/>
        <v>246.5</v>
      </c>
      <c r="J35" s="4">
        <f t="shared" si="18"/>
        <v>205.41666666666669</v>
      </c>
      <c r="K35" s="4">
        <f t="shared" si="19"/>
        <v>164.33333333333334</v>
      </c>
      <c r="L35" s="4">
        <f t="shared" si="20"/>
        <v>123.25</v>
      </c>
      <c r="M35" s="4">
        <f t="shared" si="21"/>
        <v>82.166666666666671</v>
      </c>
      <c r="N35" s="4">
        <f t="shared" si="22"/>
        <v>41.083333333333336</v>
      </c>
    </row>
    <row r="36" spans="1:14" hidden="1" x14ac:dyDescent="0.35">
      <c r="A36" s="11">
        <v>32000</v>
      </c>
      <c r="B36" s="5">
        <v>9</v>
      </c>
      <c r="C36" s="4">
        <f t="shared" si="11"/>
        <v>627</v>
      </c>
      <c r="D36" s="4">
        <f t="shared" si="12"/>
        <v>574.75</v>
      </c>
      <c r="E36" s="4">
        <f t="shared" si="13"/>
        <v>522.5</v>
      </c>
      <c r="F36" s="4">
        <f t="shared" si="14"/>
        <v>470.25</v>
      </c>
      <c r="G36" s="4">
        <f t="shared" si="15"/>
        <v>418</v>
      </c>
      <c r="H36" s="4">
        <f t="shared" si="16"/>
        <v>365.75</v>
      </c>
      <c r="I36" s="4">
        <f t="shared" si="17"/>
        <v>313.5</v>
      </c>
      <c r="J36" s="4">
        <f t="shared" si="18"/>
        <v>261.25</v>
      </c>
      <c r="K36" s="4">
        <f t="shared" si="19"/>
        <v>209</v>
      </c>
      <c r="L36" s="4">
        <f t="shared" si="20"/>
        <v>156.75</v>
      </c>
      <c r="M36" s="4">
        <f t="shared" si="21"/>
        <v>104.5</v>
      </c>
      <c r="N36" s="4">
        <f t="shared" si="22"/>
        <v>52.25</v>
      </c>
    </row>
    <row r="37" spans="1:14" hidden="1" x14ac:dyDescent="0.35">
      <c r="A37" s="11">
        <v>38000</v>
      </c>
      <c r="B37" s="5">
        <v>10</v>
      </c>
      <c r="C37" s="4">
        <f t="shared" si="11"/>
        <v>790</v>
      </c>
      <c r="D37" s="4">
        <f t="shared" si="12"/>
        <v>724.16666666666663</v>
      </c>
      <c r="E37" s="4">
        <f t="shared" si="13"/>
        <v>658.33333333333326</v>
      </c>
      <c r="F37" s="4">
        <f t="shared" si="14"/>
        <v>592.5</v>
      </c>
      <c r="G37" s="4">
        <f t="shared" si="15"/>
        <v>526.66666666666663</v>
      </c>
      <c r="H37" s="4">
        <f t="shared" si="16"/>
        <v>460.83333333333331</v>
      </c>
      <c r="I37" s="4">
        <f t="shared" si="17"/>
        <v>395</v>
      </c>
      <c r="J37" s="4">
        <f t="shared" si="18"/>
        <v>329.16666666666663</v>
      </c>
      <c r="K37" s="4">
        <f t="shared" si="19"/>
        <v>263.33333333333331</v>
      </c>
      <c r="L37" s="4">
        <f t="shared" si="20"/>
        <v>197.5</v>
      </c>
      <c r="M37" s="4">
        <f t="shared" si="21"/>
        <v>131.66666666666666</v>
      </c>
      <c r="N37" s="4">
        <f t="shared" si="22"/>
        <v>65.833333333333329</v>
      </c>
    </row>
    <row r="38" spans="1:14" hidden="1" x14ac:dyDescent="0.35">
      <c r="A38" s="11">
        <v>44000</v>
      </c>
      <c r="B38" s="5">
        <v>11</v>
      </c>
      <c r="C38" s="4">
        <f t="shared" si="11"/>
        <v>939</v>
      </c>
      <c r="D38" s="4">
        <f t="shared" si="12"/>
        <v>860.75</v>
      </c>
      <c r="E38" s="4">
        <f t="shared" si="13"/>
        <v>782.5</v>
      </c>
      <c r="F38" s="4">
        <f t="shared" si="14"/>
        <v>704.25</v>
      </c>
      <c r="G38" s="4">
        <f t="shared" si="15"/>
        <v>626</v>
      </c>
      <c r="H38" s="4">
        <f t="shared" si="16"/>
        <v>547.75</v>
      </c>
      <c r="I38" s="4">
        <f t="shared" si="17"/>
        <v>469.5</v>
      </c>
      <c r="J38" s="4">
        <f t="shared" si="18"/>
        <v>391.25</v>
      </c>
      <c r="K38" s="4">
        <f t="shared" si="19"/>
        <v>313</v>
      </c>
      <c r="L38" s="4">
        <f t="shared" si="20"/>
        <v>234.75</v>
      </c>
      <c r="M38" s="4">
        <f t="shared" si="21"/>
        <v>156.5</v>
      </c>
      <c r="N38" s="4">
        <f t="shared" si="22"/>
        <v>78.25</v>
      </c>
    </row>
    <row r="39" spans="1:14" hidden="1" x14ac:dyDescent="0.35">
      <c r="A39" s="11">
        <v>50000</v>
      </c>
      <c r="B39" s="5">
        <v>12</v>
      </c>
      <c r="C39" s="4">
        <f t="shared" si="11"/>
        <v>1081</v>
      </c>
      <c r="D39" s="4">
        <f t="shared" si="12"/>
        <v>990.91666666666663</v>
      </c>
      <c r="E39" s="4">
        <f t="shared" si="13"/>
        <v>900.83333333333326</v>
      </c>
      <c r="F39" s="4">
        <f t="shared" si="14"/>
        <v>810.75</v>
      </c>
      <c r="G39" s="4">
        <f t="shared" si="15"/>
        <v>720.66666666666663</v>
      </c>
      <c r="H39" s="4">
        <f t="shared" si="16"/>
        <v>630.58333333333326</v>
      </c>
      <c r="I39" s="4">
        <f t="shared" si="17"/>
        <v>540.5</v>
      </c>
      <c r="J39" s="4">
        <f t="shared" si="18"/>
        <v>450.41666666666663</v>
      </c>
      <c r="K39" s="4">
        <f t="shared" si="19"/>
        <v>360.33333333333331</v>
      </c>
      <c r="L39" s="4">
        <f t="shared" si="20"/>
        <v>270.25</v>
      </c>
      <c r="M39" s="4">
        <f t="shared" si="21"/>
        <v>180.16666666666666</v>
      </c>
      <c r="N39" s="4">
        <f t="shared" si="22"/>
        <v>90.083333333333329</v>
      </c>
    </row>
    <row r="40" spans="1:14" hidden="1" x14ac:dyDescent="0.35">
      <c r="A40" s="11">
        <v>54000</v>
      </c>
      <c r="B40" s="5">
        <v>13</v>
      </c>
      <c r="C40" s="4">
        <f t="shared" si="11"/>
        <v>1153</v>
      </c>
      <c r="D40" s="4">
        <f t="shared" si="12"/>
        <v>1056.9166666666665</v>
      </c>
      <c r="E40" s="4">
        <f t="shared" si="13"/>
        <v>960.83333333333326</v>
      </c>
      <c r="F40" s="4">
        <f t="shared" si="14"/>
        <v>864.75</v>
      </c>
      <c r="G40" s="4">
        <f t="shared" si="15"/>
        <v>768.66666666666663</v>
      </c>
      <c r="H40" s="4">
        <f t="shared" si="16"/>
        <v>672.58333333333326</v>
      </c>
      <c r="I40" s="4">
        <f t="shared" si="17"/>
        <v>576.5</v>
      </c>
      <c r="J40" s="4">
        <f t="shared" si="18"/>
        <v>480.41666666666663</v>
      </c>
      <c r="K40" s="4">
        <f t="shared" si="19"/>
        <v>384.33333333333331</v>
      </c>
      <c r="L40" s="4">
        <f t="shared" si="20"/>
        <v>288.25</v>
      </c>
      <c r="M40" s="4">
        <f t="shared" si="21"/>
        <v>192.16666666666666</v>
      </c>
      <c r="N40" s="4">
        <f t="shared" si="22"/>
        <v>96.083333333333329</v>
      </c>
    </row>
    <row r="41" spans="1:14" hidden="1" x14ac:dyDescent="0.35">
      <c r="A41" s="11">
        <v>56000</v>
      </c>
      <c r="B41" s="5">
        <v>14</v>
      </c>
      <c r="C41" s="4">
        <f t="shared" si="11"/>
        <v>1227</v>
      </c>
      <c r="D41" s="4">
        <f t="shared" si="12"/>
        <v>1124.75</v>
      </c>
      <c r="E41" s="4">
        <f t="shared" si="13"/>
        <v>1022.5</v>
      </c>
      <c r="F41" s="4">
        <f t="shared" si="14"/>
        <v>920.25</v>
      </c>
      <c r="G41" s="4">
        <f t="shared" si="15"/>
        <v>818</v>
      </c>
      <c r="H41" s="4">
        <f t="shared" si="16"/>
        <v>715.75</v>
      </c>
      <c r="I41" s="4">
        <f t="shared" si="17"/>
        <v>613.5</v>
      </c>
      <c r="J41" s="4">
        <f t="shared" si="18"/>
        <v>511.25</v>
      </c>
      <c r="K41" s="4">
        <f t="shared" si="19"/>
        <v>409</v>
      </c>
      <c r="L41" s="4">
        <f t="shared" si="20"/>
        <v>306.75</v>
      </c>
      <c r="M41" s="4">
        <f t="shared" si="21"/>
        <v>204.5</v>
      </c>
      <c r="N41" s="4">
        <f t="shared" si="22"/>
        <v>102.25</v>
      </c>
    </row>
    <row r="42" spans="1:14" hidden="1" x14ac:dyDescent="0.35">
      <c r="A42" s="11">
        <v>62000</v>
      </c>
      <c r="B42" s="5">
        <v>15</v>
      </c>
      <c r="C42" s="4">
        <f t="shared" si="11"/>
        <v>1385</v>
      </c>
      <c r="D42" s="4">
        <f t="shared" si="12"/>
        <v>1269.5833333333335</v>
      </c>
      <c r="E42" s="4">
        <f t="shared" si="13"/>
        <v>1154.1666666666667</v>
      </c>
      <c r="F42" s="4">
        <f t="shared" si="14"/>
        <v>1038.75</v>
      </c>
      <c r="G42" s="4">
        <f t="shared" si="15"/>
        <v>923.33333333333337</v>
      </c>
      <c r="H42" s="4">
        <f t="shared" si="16"/>
        <v>807.91666666666674</v>
      </c>
      <c r="I42" s="4">
        <f t="shared" si="17"/>
        <v>692.5</v>
      </c>
      <c r="J42" s="4">
        <f t="shared" si="18"/>
        <v>577.08333333333337</v>
      </c>
      <c r="K42" s="4">
        <f t="shared" si="19"/>
        <v>461.66666666666669</v>
      </c>
      <c r="L42" s="4">
        <f t="shared" si="20"/>
        <v>346.25</v>
      </c>
      <c r="M42" s="4">
        <f t="shared" si="21"/>
        <v>230.83333333333334</v>
      </c>
      <c r="N42" s="4">
        <f t="shared" si="22"/>
        <v>115.41666666666667</v>
      </c>
    </row>
    <row r="43" spans="1:14" hidden="1" x14ac:dyDescent="0.35">
      <c r="A43" s="11">
        <v>68000</v>
      </c>
      <c r="B43" s="5">
        <v>16</v>
      </c>
      <c r="C43" s="4">
        <f t="shared" si="11"/>
        <v>1561</v>
      </c>
      <c r="D43" s="4">
        <f t="shared" si="12"/>
        <v>1430.9166666666667</v>
      </c>
      <c r="E43" s="4">
        <f t="shared" si="13"/>
        <v>1300.8333333333335</v>
      </c>
      <c r="F43" s="4">
        <f t="shared" si="14"/>
        <v>1170.75</v>
      </c>
      <c r="G43" s="4">
        <f t="shared" si="15"/>
        <v>1040.6666666666667</v>
      </c>
      <c r="H43" s="4">
        <f t="shared" si="16"/>
        <v>910.58333333333337</v>
      </c>
      <c r="I43" s="4">
        <f t="shared" si="17"/>
        <v>780.5</v>
      </c>
      <c r="J43" s="4">
        <f t="shared" si="18"/>
        <v>650.41666666666674</v>
      </c>
      <c r="K43" s="4">
        <f t="shared" si="19"/>
        <v>520.33333333333337</v>
      </c>
      <c r="L43" s="4">
        <f t="shared" si="20"/>
        <v>390.25</v>
      </c>
      <c r="M43" s="4">
        <f t="shared" si="21"/>
        <v>260.16666666666669</v>
      </c>
      <c r="N43" s="4">
        <f t="shared" si="22"/>
        <v>130.08333333333334</v>
      </c>
    </row>
    <row r="44" spans="1:14" hidden="1" x14ac:dyDescent="0.35">
      <c r="A44" s="11">
        <v>73000</v>
      </c>
      <c r="B44" s="5">
        <v>17</v>
      </c>
      <c r="C44" s="4">
        <f t="shared" si="11"/>
        <v>1773</v>
      </c>
      <c r="D44" s="4">
        <f t="shared" si="12"/>
        <v>1625.25</v>
      </c>
      <c r="E44" s="4">
        <f t="shared" si="13"/>
        <v>1477.5</v>
      </c>
      <c r="F44" s="4">
        <f t="shared" si="14"/>
        <v>1329.75</v>
      </c>
      <c r="G44" s="4">
        <f t="shared" si="15"/>
        <v>1182</v>
      </c>
      <c r="H44" s="4">
        <f t="shared" si="16"/>
        <v>1034.25</v>
      </c>
      <c r="I44" s="4">
        <f t="shared" si="17"/>
        <v>886.5</v>
      </c>
      <c r="J44" s="4">
        <f t="shared" si="18"/>
        <v>738.75</v>
      </c>
      <c r="K44" s="4">
        <f t="shared" si="19"/>
        <v>591</v>
      </c>
      <c r="L44" s="4">
        <f t="shared" si="20"/>
        <v>443.25</v>
      </c>
      <c r="M44" s="4">
        <f t="shared" si="21"/>
        <v>295.5</v>
      </c>
      <c r="N44" s="4">
        <f t="shared" si="22"/>
        <v>147.75</v>
      </c>
    </row>
    <row r="45" spans="1:14" hidden="1" x14ac:dyDescent="0.35">
      <c r="A45" s="11">
        <v>76000</v>
      </c>
      <c r="B45" s="5">
        <v>18</v>
      </c>
      <c r="C45" s="4">
        <f t="shared" si="11"/>
        <v>2099</v>
      </c>
      <c r="D45" s="4">
        <f t="shared" si="12"/>
        <v>1924.0833333333333</v>
      </c>
      <c r="E45" s="4">
        <f t="shared" si="13"/>
        <v>1749.1666666666665</v>
      </c>
      <c r="F45" s="4">
        <f t="shared" si="14"/>
        <v>1574.25</v>
      </c>
      <c r="G45" s="4">
        <f t="shared" si="15"/>
        <v>1399.3333333333333</v>
      </c>
      <c r="H45" s="4">
        <f t="shared" si="16"/>
        <v>1224.4166666666665</v>
      </c>
      <c r="I45" s="4">
        <f t="shared" si="17"/>
        <v>1049.5</v>
      </c>
      <c r="J45" s="4">
        <f t="shared" si="18"/>
        <v>874.58333333333326</v>
      </c>
      <c r="K45" s="4">
        <f t="shared" si="19"/>
        <v>699.66666666666663</v>
      </c>
      <c r="L45" s="4">
        <f t="shared" si="20"/>
        <v>524.75</v>
      </c>
      <c r="M45" s="4">
        <f t="shared" si="21"/>
        <v>349.83333333333331</v>
      </c>
      <c r="N45" s="4">
        <f t="shared" si="22"/>
        <v>174.91666666666666</v>
      </c>
    </row>
    <row r="46" spans="1:14" hidden="1" x14ac:dyDescent="0.35">
      <c r="A46" s="5">
        <v>80000</v>
      </c>
      <c r="B46" s="5">
        <v>19</v>
      </c>
      <c r="C46" s="4">
        <f>C24+18</f>
        <v>2578</v>
      </c>
      <c r="D46" s="4">
        <f>C46/12*11</f>
        <v>2363.166666666667</v>
      </c>
      <c r="E46" s="4">
        <f>C46/12*10</f>
        <v>2148.3333333333335</v>
      </c>
      <c r="F46" s="4">
        <f>C46/12*9</f>
        <v>1933.5</v>
      </c>
      <c r="G46" s="4">
        <f>C46/12*8</f>
        <v>1718.6666666666667</v>
      </c>
      <c r="H46" s="4">
        <f>C46/12*7</f>
        <v>1503.8333333333335</v>
      </c>
      <c r="I46" s="4">
        <f>C46/12*6</f>
        <v>1289</v>
      </c>
      <c r="J46" s="4">
        <f>C46/12*5</f>
        <v>1074.1666666666667</v>
      </c>
      <c r="K46" s="4">
        <f>C46/12*4</f>
        <v>859.33333333333337</v>
      </c>
      <c r="L46" s="4">
        <f>C46/12*3</f>
        <v>644.5</v>
      </c>
      <c r="M46" s="4">
        <f>C46/12*2</f>
        <v>429.66666666666669</v>
      </c>
      <c r="N46" s="4">
        <f>C46/12*1</f>
        <v>214.83333333333334</v>
      </c>
    </row>
    <row r="47" spans="1:14" hidden="1" x14ac:dyDescent="0.35"/>
    <row r="49" spans="1:11" x14ac:dyDescent="0.35">
      <c r="A49" s="6" t="s">
        <v>10</v>
      </c>
      <c r="B49" s="6"/>
      <c r="C49" s="6"/>
    </row>
    <row r="50" spans="1:11" x14ac:dyDescent="0.35">
      <c r="A50" s="1"/>
      <c r="B50" s="1"/>
    </row>
    <row r="51" spans="1:11" x14ac:dyDescent="0.35">
      <c r="A51" s="7" t="s">
        <v>4</v>
      </c>
      <c r="B51" s="12">
        <f>IFERROR(VLOOKUP(C51,A28:B46,2,FALSE),VLOOKUP(C51,A28:B46,2)+1)</f>
        <v>9</v>
      </c>
      <c r="C51" s="17">
        <v>32000</v>
      </c>
    </row>
    <row r="52" spans="1:11" x14ac:dyDescent="0.35">
      <c r="A52" s="7" t="s">
        <v>5</v>
      </c>
      <c r="B52" s="7"/>
      <c r="C52" s="18">
        <v>12</v>
      </c>
      <c r="D52" s="1" t="s">
        <v>6</v>
      </c>
    </row>
    <row r="53" spans="1:11" x14ac:dyDescent="0.35">
      <c r="A53" s="7" t="s">
        <v>8</v>
      </c>
      <c r="B53" s="7"/>
      <c r="C53" s="19">
        <v>0.9</v>
      </c>
    </row>
    <row r="54" spans="1:11" x14ac:dyDescent="0.35">
      <c r="A54" s="7"/>
      <c r="B54" s="7"/>
    </row>
    <row r="55" spans="1:11" x14ac:dyDescent="0.35">
      <c r="A55" s="13" t="s">
        <v>9</v>
      </c>
      <c r="B55" s="13"/>
      <c r="C55" s="14">
        <f>INDEX('Truck-Bus-Road Tractor Model'!$C$6:$N$24,MATCH($B$51,'Truck-Bus-Road Tractor Model'!$B$6:$B$24,1),MATCH($C$52,C5:N5,0))</f>
        <v>609</v>
      </c>
    </row>
    <row r="56" spans="1:11" x14ac:dyDescent="0.35">
      <c r="A56" s="1"/>
      <c r="B56" s="1"/>
      <c r="K56" s="7"/>
    </row>
    <row r="57" spans="1:11" x14ac:dyDescent="0.35">
      <c r="A57" s="1"/>
      <c r="B57" s="1"/>
    </row>
    <row r="58" spans="1:11" ht="12" thickBot="1" x14ac:dyDescent="0.4">
      <c r="A58" s="15" t="s">
        <v>7</v>
      </c>
      <c r="B58" s="15"/>
      <c r="C58" s="16">
        <f>C55*C53</f>
        <v>548.1</v>
      </c>
    </row>
    <row r="59" spans="1:11" ht="12" thickTop="1" x14ac:dyDescent="0.35">
      <c r="A59" s="24" t="s">
        <v>11</v>
      </c>
      <c r="B59" s="24"/>
      <c r="C59" s="24"/>
    </row>
  </sheetData>
  <sheetProtection algorithmName="SHA-512" hashValue="SoJ01OhmlYmqaErHCTz9I3aHENBdEq+0urrZmexOKdoZG24S9+j/EYaHmuM0pC/OqjRTIZrb0bHTfHl4euoOnw==" saltValue="0hwgPRLdBaritIM3vpHxeA==" spinCount="100000" sheet="1" objects="1" scenarios="1"/>
  <mergeCells count="5">
    <mergeCell ref="A1:N1"/>
    <mergeCell ref="A2:N2"/>
    <mergeCell ref="A4:N4"/>
    <mergeCell ref="A26:N26"/>
    <mergeCell ref="A59:C59"/>
  </mergeCells>
  <conditionalFormatting sqref="C6:N24">
    <cfRule type="cellIs" dxfId="0" priority="3" operator="equal">
      <formula>$C$55</formula>
    </cfRule>
  </conditionalFormatting>
  <pageMargins left="0.43" right="0.37" top="0.6" bottom="0.53" header="0.22" footer="0.17"/>
  <pageSetup orientation="landscape" r:id="rId1"/>
  <headerFooter alignWithMargins="0">
    <oddFooter>&amp;C&amp;P of &amp;N</oddFooter>
  </headerFooter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Fee Chart</vt:lpstr>
      <vt:lpstr>Truck-Tractor Calculation Model</vt:lpstr>
      <vt:lpstr>Truck-Bus-Road Tractor Model</vt:lpstr>
      <vt:lpstr>'Fee Chart'!Print_Area</vt:lpstr>
      <vt:lpstr>'Truck-Bus-Road Tractor Model'!Print_Area</vt:lpstr>
      <vt:lpstr>'Truck-Tractor Calculation Model'!Print_Area</vt:lpstr>
    </vt:vector>
  </TitlesOfParts>
  <Company>Wisconsin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Thomas</dc:creator>
  <cp:lastModifiedBy>Amy Cook</cp:lastModifiedBy>
  <cp:lastPrinted>2008-01-09T18:03:56Z</cp:lastPrinted>
  <dcterms:created xsi:type="dcterms:W3CDTF">2007-07-19T19:24:12Z</dcterms:created>
  <dcterms:modified xsi:type="dcterms:W3CDTF">2019-07-15T12:19:14Z</dcterms:modified>
</cp:coreProperties>
</file>